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<sst xmlns="http://schemas.openxmlformats.org/spreadsheetml/2006/main" count="381" uniqueCount="257">
  <si>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</si>
  <si>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</si>
  <si>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</si>
  <si>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</si>
  <si>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</si>
  <si>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</si>
  <si>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</si>
  <si>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</si>
  <si>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</si>
  <si>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</si>
  <si>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</si>
  <si>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</si>
  <si>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</si>
  <si>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</si>
  <si>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</si>
  <si>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</si>
  <si>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</si>
  <si>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</si>
  <si>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</si>
  <si>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</si>
  <si>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</si>
  <si>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</si>
  <si>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</si>
  <si>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</si>
  <si>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</si>
  <si>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</si>
  <si>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</si>
  <si>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</si>
  <si>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</si>
  <si>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</si>
  <si>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</si>
  <si>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</si>
  <si>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</si>
  <si>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</si>
  <si>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</si>
  <si>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</si>
  <si>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</si>
  <si>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</si>
  <si>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</si>
  <si>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</si>
  <si>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</si>
  <si>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</si>
  <si>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</si>
  <si>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</si>
  <si>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</si>
  <si>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</si>
  <si>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</si>
  <si>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</si>
  <si>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</si>
  <si>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</si>
  <si>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</si>
  <si>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</si>
  <si>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</si>
  <si>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</si>
  <si>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</si>
  <si>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</si>
  <si>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</si>
  <si>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</si>
  <si>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</si>
  <si>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</si>
  <si>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</si>
  <si>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</si>
  <si>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</si>
  <si>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</si>
  <si>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</si>
  <si>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</si>
  <si>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</si>
  <si>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</si>
  <si>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</si>
  <si>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</si>
  <si>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</si>
  <si>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</si>
  <si>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</si>
  <si>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</si>
  <si>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</si>
  <si>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</si>
  <si>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</si>
  <si>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</si>
  <si>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</si>
  <si>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</si>
  <si>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</si>
  <si>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</si>
  <si>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</si>
  <si>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</si>
  <si>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</si>
  <si>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</si>
  <si>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</si>
  <si>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</si>
  <si>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</si>
  <si>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</si>
  <si>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</si>
  <si>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</si>
  <si>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</si>
  <si>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</si>
  <si>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</si>
  <si>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</si>
  <si>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</si>
  <si>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</si>
  <si>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</si>
  <si>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</si>
  <si>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</si>
  <si>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</si>
  <si>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</si>
  <si>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</si>
  <si>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</si>
  <si>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</si>
  <si>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</si>
  <si>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</si>
  <si>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</si>
  <si>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</si>
  <si>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</si>
  <si>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</si>
  <si>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</si>
  <si>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</si>
  <si>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</si>
  <si>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</si>
  <si>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</si>
  <si>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</si>
  <si>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</si>
  <si>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</si>
  <si>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</si>
  <si>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Ремонт внутридомовых сетей горячего водоснабжения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</si>
  <si>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</si>
  <si>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</si>
  <si>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</si>
  <si>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</si>
  <si>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</si>
  <si>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</si>
  <si>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</si>
  <si>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</si>
  <si>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</si>
  <si>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</si>
  <si>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</si>
  <si>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</si>
  <si>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</si>
  <si>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</si>
  <si>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</si>
  <si>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</si>
  <si>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</si>
  <si>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</si>
  <si>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</si>
  <si>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</si>
  <si>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</si>
  <si>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</si>
  <si>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</si>
  <si>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</si>
  <si>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</si>
  <si>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</si>
  <si>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</si>
  <si>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</si>
  <si>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</si>
  <si>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</si>
  <si>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</si>
  <si>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</si>
  <si>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</si>
  <si>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</si>
  <si>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</si>
  <si>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</si>
  <si>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</si>
  <si>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</si>
  <si>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</si>
  <si>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</si>
  <si>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</si>
  <si>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</si>
  <si>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</si>
  <si>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</si>
  <si>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</si>
  <si>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</si>
  <si>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</si>
  <si>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</si>
  <si>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</si>
  <si>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</si>
  <si>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</si>
  <si>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</si>
  <si>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</si>
  <si>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</si>
  <si>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</si>
  <si>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</si>
  <si>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</si>
  <si>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</si>
  <si>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</si>
  <si>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</si>
  <si>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</si>
  <si>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</si>
  <si>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</si>
  <si>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</si>
  <si>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</si>
  <si>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</si>
  <si>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</si>
  <si>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</si>
  <si>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</si>
  <si>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</si>
  <si>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</si>
  <si>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</si>
  <si>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</si>
  <si>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</si>
  <si>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</si>
  <si>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</si>
  <si>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</si>
  <si>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</si>
  <si>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</si>
  <si>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</si>
  <si>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</si>
  <si>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</si>
  <si>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</si>
  <si>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</si>
  <si>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</si>
  <si>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</si>
  <si>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</si>
  <si>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</si>
  <si>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</si>
  <si>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</si>
  <si>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</si>
  <si>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</si>
  <si>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</si>
  <si>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</si>
  <si>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</si>
  <si>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</si>
  <si>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</si>
  <si>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</si>
  <si>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</si>
  <si>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</si>
  <si>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</si>
  <si>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</si>
  <si>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</si>
  <si>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</si>
  <si>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</si>
  <si>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</si>
  <si>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</si>
  <si>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</si>
  <si>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</si>
  <si>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</si>
  <si>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</si>
  <si>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</si>
  <si>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</si>
  <si>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</si>
  <si>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</si>
  <si>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</si>
  <si>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</si>
  <si>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</si>
  <si>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</si>
  <si>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</si>
  <si>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</si>
  <si>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</si>
  <si>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</si>
  <si>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</si>
  <si>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</si>
  <si>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21.31</t>
  </si>
  <si>
    <t>21.32</t>
  </si>
  <si>
    <t>Уборка приямков</t>
  </si>
  <si>
    <t>22.2.8</t>
  </si>
  <si>
    <t>Отчет об исполнении управляющей организацией ООО "УК "Слобода" договора оказания услуг выполнения за 2023 год                                                                              по дому №2  ул. Зегеля в  г. Липецке</t>
  </si>
  <si>
    <t>31.03.2024 г.</t>
  </si>
  <si>
    <t>01.01.2023 г.</t>
  </si>
  <si>
    <t>31.12.2023 г.</t>
  </si>
  <si>
    <t>01.01.23-31.03.23</t>
  </si>
  <si>
    <t>01.04.23-31.12.23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</si>
</sst>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  <numFmt numFmtId="185" formatCode="#,##0.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85" fontId="40" fillId="0" borderId="12" xfId="0" applyNumberFormat="1" applyFont="1" applyFill="1" applyBorder="1" applyAlignment="1">
      <alignment horizontal="righ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 horizontal="right" indent="1"/>
    </xf>
    <xf numFmtId="0" fontId="38" fillId="0" borderId="15" xfId="0" applyFont="1" applyBorder="1" applyAlignment="1">
      <alignment wrapText="1"/>
    </xf>
    <xf numFmtId="0" fontId="40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3;&#1077;&#1087;&#1086;&#1089;&#1088;&#1077;&#1076;&#1089;&#1090;&#1074;&#1077;&#1085;&#1085;&#1099;&#1081;%20(6)\&#1091;&#1083;.%20&#1047;&#1077;&#1075;&#1077;&#1083;&#1103;,%20&#1076;.%20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-440204.4115991737</v>
          </cell>
        </row>
        <row r="25">
          <cell r="D25">
            <v>52001.84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Y125">
            <v>156535.30467220582</v>
          </cell>
        </row>
        <row r="126">
          <cell r="CY126">
            <v>164478.70313485526</v>
          </cell>
        </row>
        <row r="127">
          <cell r="CY127">
            <v>38453.094571533904</v>
          </cell>
        </row>
      </sheetData>
      <sheetData sheetId="1">
        <row r="125">
          <cell r="CY125">
            <v>46629.52179690373</v>
          </cell>
        </row>
        <row r="126">
          <cell r="CY126">
            <v>48995.741178092125</v>
          </cell>
        </row>
        <row r="127">
          <cell r="CY127">
            <v>11454.600706444417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Normal="90" zoomScaleSheetLayoutView="100" zoomScalePageLayoutView="0" workbookViewId="0" topLeftCell="A6">
      <selection activeCell="P20" sqref="P20"/>
    </sheetView>
  </sheetViews>
  <sheetFormatPr defaultColWidth="9.140625" defaultRowHeight="15"/>
  <cols>
    <col min="1" max="1" width="12.140625" style="10" customWidth="1"/>
    <col min="2" max="2" width="62.421875" style="9" customWidth="1"/>
    <col min="3" max="3" width="28.28125" style="9" customWidth="1"/>
    <col min="4" max="4" width="63.57421875" style="9" customWidth="1"/>
    <col min="5" max="5" width="21.140625" style="9" hidden="1" customWidth="1"/>
    <col min="6" max="6" width="17.8515625" style="9" hidden="1" customWidth="1"/>
    <col min="7" max="11" width="9.140625" style="9" hidden="1" customWidth="1"/>
    <col min="12" max="22" width="9.140625" style="9" customWidth="1"/>
    <col min="23" max="16384" width="9.140625" style="2" customWidth="1"/>
  </cols>
  <sheetData>
    <row r="1" ht="15.75">
      <c r="E1" s="9" t="s">
        <v>109</v>
      </c>
    </row>
    <row r="2" spans="1:22" s="5" customFormat="1" ht="33.75" customHeight="1">
      <c r="A2" s="40" t="s">
        <v>251</v>
      </c>
      <c r="B2" s="40"/>
      <c r="C2" s="40"/>
      <c r="D2" s="40"/>
      <c r="E2" s="4">
        <v>2573.3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252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253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254</v>
      </c>
    </row>
    <row r="8" spans="1:4" ht="42.75" customHeight="1">
      <c r="A8" s="39" t="s">
        <v>59</v>
      </c>
      <c r="B8" s="39"/>
      <c r="C8" s="39"/>
      <c r="D8" s="39"/>
    </row>
    <row r="9" spans="1:4" ht="15.75">
      <c r="A9" s="6" t="s">
        <v>17</v>
      </c>
      <c r="B9" s="1" t="s">
        <v>31</v>
      </c>
      <c r="C9" s="1" t="s">
        <v>32</v>
      </c>
      <c r="D9" s="21">
        <f>'[1]по форме'!$D$23</f>
        <v>0</v>
      </c>
    </row>
    <row r="10" spans="1:4" ht="15.75">
      <c r="A10" s="6" t="s">
        <v>18</v>
      </c>
      <c r="B10" s="1" t="s">
        <v>33</v>
      </c>
      <c r="C10" s="1" t="s">
        <v>32</v>
      </c>
      <c r="D10" s="21">
        <f>'[1]по форме'!$D$24</f>
        <v>-440204.4115991737</v>
      </c>
    </row>
    <row r="11" spans="1:4" ht="15.75">
      <c r="A11" s="6" t="s">
        <v>34</v>
      </c>
      <c r="B11" s="1" t="s">
        <v>35</v>
      </c>
      <c r="C11" s="1" t="s">
        <v>32</v>
      </c>
      <c r="D11" s="21">
        <f>'[1]по форме'!$D$25</f>
        <v>52001.84</v>
      </c>
    </row>
    <row r="12" spans="1:4" ht="31.5">
      <c r="A12" s="6" t="s">
        <v>36</v>
      </c>
      <c r="B12" s="1" t="s">
        <v>37</v>
      </c>
      <c r="C12" s="1" t="s">
        <v>32</v>
      </c>
      <c r="D12" s="21">
        <f>D13+D14+D15</f>
        <v>466546.9660600353</v>
      </c>
    </row>
    <row r="13" spans="1:4" ht="15.75">
      <c r="A13" s="6" t="s">
        <v>51</v>
      </c>
      <c r="B13" s="11" t="s">
        <v>38</v>
      </c>
      <c r="C13" s="1" t="s">
        <v>32</v>
      </c>
      <c r="D13" s="21">
        <f>'[2]УК 2022'!$CY$126+'[2]УК 2023'!$CY$126</f>
        <v>213474.4443129474</v>
      </c>
    </row>
    <row r="14" spans="1:4" ht="15.75">
      <c r="A14" s="6" t="s">
        <v>52</v>
      </c>
      <c r="B14" s="11" t="s">
        <v>39</v>
      </c>
      <c r="C14" s="1" t="s">
        <v>32</v>
      </c>
      <c r="D14" s="21">
        <f>'[2]УК 2022'!$CY$125+'[2]УК 2023'!$CY$125</f>
        <v>203164.82646910957</v>
      </c>
    </row>
    <row r="15" spans="1:4" ht="15.75">
      <c r="A15" s="6" t="s">
        <v>53</v>
      </c>
      <c r="B15" s="11" t="s">
        <v>40</v>
      </c>
      <c r="C15" s="1" t="s">
        <v>32</v>
      </c>
      <c r="D15" s="21">
        <f>'[2]УК 2022'!$CY$127+'[2]УК 2023'!$CY$127</f>
        <v>49907.69527797832</v>
      </c>
    </row>
    <row r="16" spans="1:6" ht="15.75">
      <c r="A16" s="11" t="s">
        <v>41</v>
      </c>
      <c r="B16" s="11" t="s">
        <v>42</v>
      </c>
      <c r="C16" s="11" t="s">
        <v>32</v>
      </c>
      <c r="D16" s="12">
        <f>D17</f>
        <v>456996.93</v>
      </c>
      <c r="E16" s="9">
        <v>456996.93</v>
      </c>
      <c r="F16" s="20">
        <f>D16-E16</f>
        <v>0</v>
      </c>
    </row>
    <row r="17" spans="1:4" ht="31.5">
      <c r="A17" s="11" t="s">
        <v>19</v>
      </c>
      <c r="B17" s="11" t="s">
        <v>54</v>
      </c>
      <c r="C17" s="11" t="s">
        <v>32</v>
      </c>
      <c r="D17" s="12">
        <f>E16</f>
        <v>456996.93</v>
      </c>
    </row>
    <row r="18" spans="1:4" ht="31.5">
      <c r="A18" s="11" t="s">
        <v>116</v>
      </c>
      <c r="B18" s="11" t="s">
        <v>117</v>
      </c>
      <c r="C18" s="11" t="s">
        <v>32</v>
      </c>
      <c r="D18" s="12">
        <v>0</v>
      </c>
    </row>
    <row r="19" spans="1:4" ht="15.75">
      <c r="A19" s="11" t="s">
        <v>118</v>
      </c>
      <c r="B19" s="11" t="s">
        <v>119</v>
      </c>
      <c r="C19" s="11" t="s">
        <v>32</v>
      </c>
      <c r="D19" s="12">
        <v>0</v>
      </c>
    </row>
    <row r="20" spans="1:4" ht="15.75">
      <c r="A20" s="11" t="s">
        <v>20</v>
      </c>
      <c r="B20" s="11" t="s">
        <v>43</v>
      </c>
      <c r="C20" s="11" t="s">
        <v>32</v>
      </c>
      <c r="D20" s="12">
        <v>0</v>
      </c>
    </row>
    <row r="21" spans="1:4" ht="15.75">
      <c r="A21" s="11" t="s">
        <v>44</v>
      </c>
      <c r="B21" s="11" t="s">
        <v>45</v>
      </c>
      <c r="C21" s="11" t="s">
        <v>32</v>
      </c>
      <c r="D21" s="12">
        <v>0</v>
      </c>
    </row>
    <row r="22" spans="1:4" ht="15.75">
      <c r="A22" s="11" t="s">
        <v>46</v>
      </c>
      <c r="B22" s="11" t="s">
        <v>47</v>
      </c>
      <c r="C22" s="11" t="s">
        <v>32</v>
      </c>
      <c r="D22" s="12">
        <f>D16+D10+D9</f>
        <v>16792.518400826317</v>
      </c>
    </row>
    <row r="23" spans="1:4" ht="15.75">
      <c r="A23" s="11" t="s">
        <v>48</v>
      </c>
      <c r="B23" s="11" t="s">
        <v>55</v>
      </c>
      <c r="C23" s="11" t="s">
        <v>32</v>
      </c>
      <c r="D23" s="12">
        <v>680.94</v>
      </c>
    </row>
    <row r="24" spans="1:4" ht="15.75">
      <c r="A24" s="11" t="s">
        <v>49</v>
      </c>
      <c r="B24" s="11" t="s">
        <v>56</v>
      </c>
      <c r="C24" s="11" t="s">
        <v>32</v>
      </c>
      <c r="D24" s="12">
        <f>D22-D102</f>
        <v>-449754.4476592088</v>
      </c>
    </row>
    <row r="25" spans="1:5" ht="15.75">
      <c r="A25" s="11" t="s">
        <v>50</v>
      </c>
      <c r="B25" s="11" t="s">
        <v>57</v>
      </c>
      <c r="C25" s="11" t="s">
        <v>32</v>
      </c>
      <c r="D25" s="12">
        <v>0</v>
      </c>
      <c r="E25" s="20">
        <f>D25+F16</f>
        <v>0</v>
      </c>
    </row>
    <row r="26" spans="1:4" ht="35.25" customHeight="1">
      <c r="A26" s="39" t="s">
        <v>58</v>
      </c>
      <c r="B26" s="39"/>
      <c r="C26" s="39"/>
      <c r="D26" s="39"/>
    </row>
    <row r="27" spans="1:22" s="5" customFormat="1" ht="36.75" customHeight="1">
      <c r="A27" s="22" t="s">
        <v>21</v>
      </c>
      <c r="B27" s="3" t="s">
        <v>60</v>
      </c>
      <c r="C27" s="3" t="s">
        <v>130</v>
      </c>
      <c r="D27" s="14" t="s">
        <v>131</v>
      </c>
      <c r="E27" s="38" t="s">
        <v>255</v>
      </c>
      <c r="F27" s="38" t="s">
        <v>256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22" t="s">
        <v>132</v>
      </c>
      <c r="B28" s="24" t="s">
        <v>133</v>
      </c>
      <c r="C28" s="15" t="s">
        <v>26</v>
      </c>
      <c r="D28" s="16" t="s">
        <v>26</v>
      </c>
      <c r="E28" s="38"/>
      <c r="F28" s="38"/>
    </row>
    <row r="29" spans="1:6" ht="15.75">
      <c r="A29" s="17" t="s">
        <v>64</v>
      </c>
      <c r="B29" s="25" t="s">
        <v>134</v>
      </c>
      <c r="C29" s="26" t="s">
        <v>135</v>
      </c>
      <c r="D29" s="18">
        <f>E29*E$2*3+F29*E$2*9</f>
        <v>1257.0190199604397</v>
      </c>
      <c r="E29" s="27">
        <v>0.037371679389165594</v>
      </c>
      <c r="F29" s="27">
        <v>0.0418189092364763</v>
      </c>
    </row>
    <row r="30" spans="1:6" ht="15.75">
      <c r="A30" s="17" t="s">
        <v>66</v>
      </c>
      <c r="B30" s="25" t="s">
        <v>112</v>
      </c>
      <c r="C30" s="26" t="s">
        <v>135</v>
      </c>
      <c r="D30" s="18">
        <f aca="true" t="shared" si="0" ref="D30:D60">E30*E$2*3+F30*E$2*9</f>
        <v>847.7873224305508</v>
      </c>
      <c r="E30" s="27">
        <v>0.0252050569649064</v>
      </c>
      <c r="F30" s="27">
        <v>0.028204458743730263</v>
      </c>
    </row>
    <row r="31" spans="1:6" ht="15.75">
      <c r="A31" s="17" t="s">
        <v>68</v>
      </c>
      <c r="B31" s="25" t="s">
        <v>77</v>
      </c>
      <c r="C31" s="26" t="s">
        <v>135</v>
      </c>
      <c r="D31" s="18">
        <f t="shared" si="0"/>
        <v>1568.0155607982415</v>
      </c>
      <c r="E31" s="27">
        <v>0.046617731223525</v>
      </c>
      <c r="F31" s="27">
        <v>0.05216524123912447</v>
      </c>
    </row>
    <row r="32" spans="1:6" ht="15.75">
      <c r="A32" s="17" t="s">
        <v>123</v>
      </c>
      <c r="B32" s="25" t="s">
        <v>136</v>
      </c>
      <c r="C32" s="26" t="s">
        <v>135</v>
      </c>
      <c r="D32" s="18">
        <f t="shared" si="0"/>
        <v>3515.1243382175235</v>
      </c>
      <c r="E32" s="27">
        <v>0.1045060557516882</v>
      </c>
      <c r="F32" s="27">
        <v>0.11694227638613909</v>
      </c>
    </row>
    <row r="33" spans="1:22" s="5" customFormat="1" ht="15.75">
      <c r="A33" s="17" t="s">
        <v>125</v>
      </c>
      <c r="B33" s="25" t="s">
        <v>0</v>
      </c>
      <c r="C33" s="26" t="s">
        <v>135</v>
      </c>
      <c r="D33" s="18">
        <f t="shared" si="0"/>
        <v>24910.955034537586</v>
      </c>
      <c r="E33" s="27">
        <v>0.7406126797174143</v>
      </c>
      <c r="F33" s="27">
        <v>0.8287455886037866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7" t="s">
        <v>127</v>
      </c>
      <c r="B34" s="25" t="s">
        <v>137</v>
      </c>
      <c r="C34" s="26" t="s">
        <v>135</v>
      </c>
      <c r="D34" s="18">
        <f t="shared" si="0"/>
        <v>3554.874550875681</v>
      </c>
      <c r="E34" s="27">
        <v>0.10568784550945859</v>
      </c>
      <c r="F34" s="27">
        <v>0.11826469912508417</v>
      </c>
    </row>
    <row r="35" spans="1:6" ht="15.75">
      <c r="A35" s="17" t="s">
        <v>71</v>
      </c>
      <c r="B35" s="25" t="s">
        <v>113</v>
      </c>
      <c r="C35" s="26" t="s">
        <v>135</v>
      </c>
      <c r="D35" s="18">
        <f t="shared" si="0"/>
        <v>4305.723641603245</v>
      </c>
      <c r="E35" s="27">
        <v>0.12801088998431476</v>
      </c>
      <c r="F35" s="27">
        <v>0.14324418589244822</v>
      </c>
    </row>
    <row r="36" spans="1:6" ht="15.75">
      <c r="A36" s="17" t="s">
        <v>73</v>
      </c>
      <c r="B36" s="25" t="s">
        <v>15</v>
      </c>
      <c r="C36" s="26" t="s">
        <v>135</v>
      </c>
      <c r="D36" s="18">
        <f t="shared" si="0"/>
        <v>7583.126890404816</v>
      </c>
      <c r="E36" s="27">
        <v>0.22544940244777514</v>
      </c>
      <c r="F36" s="27">
        <v>0.2522778813390604</v>
      </c>
    </row>
    <row r="37" spans="1:6" ht="31.5">
      <c r="A37" s="17" t="s">
        <v>74</v>
      </c>
      <c r="B37" s="25" t="s">
        <v>138</v>
      </c>
      <c r="C37" s="26" t="s">
        <v>135</v>
      </c>
      <c r="D37" s="18">
        <f t="shared" si="0"/>
        <v>34.007610214715115</v>
      </c>
      <c r="E37" s="27">
        <v>0.00101105988497775</v>
      </c>
      <c r="F37" s="27">
        <v>0.0011313760112901022</v>
      </c>
    </row>
    <row r="38" spans="1:6" ht="15.75">
      <c r="A38" s="17" t="s">
        <v>129</v>
      </c>
      <c r="B38" s="25" t="s">
        <v>139</v>
      </c>
      <c r="C38" s="26" t="s">
        <v>135</v>
      </c>
      <c r="D38" s="18">
        <f t="shared" si="0"/>
        <v>5848.412948039115</v>
      </c>
      <c r="E38" s="27">
        <v>0.17387566151261669</v>
      </c>
      <c r="F38" s="27">
        <v>0.19456686523261807</v>
      </c>
    </row>
    <row r="39" spans="1:6" ht="15.75">
      <c r="A39" s="17" t="s">
        <v>75</v>
      </c>
      <c r="B39" s="25" t="s">
        <v>140</v>
      </c>
      <c r="C39" s="26" t="s">
        <v>135</v>
      </c>
      <c r="D39" s="18">
        <f t="shared" si="0"/>
        <v>14248.048305012326</v>
      </c>
      <c r="E39" s="27">
        <v>0.42360018800115107</v>
      </c>
      <c r="F39" s="27">
        <v>0.47400861037328806</v>
      </c>
    </row>
    <row r="40" spans="1:6" ht="31.5">
      <c r="A40" s="17" t="s">
        <v>141</v>
      </c>
      <c r="B40" s="25" t="s">
        <v>142</v>
      </c>
      <c r="C40" s="26" t="s">
        <v>135</v>
      </c>
      <c r="D40" s="18">
        <f t="shared" si="0"/>
        <v>181.15670686832672</v>
      </c>
      <c r="E40" s="27">
        <v>0.0053858615190192</v>
      </c>
      <c r="F40" s="27">
        <v>0.006026779039782484</v>
      </c>
    </row>
    <row r="41" spans="1:6" ht="31.5">
      <c r="A41" s="17" t="s">
        <v>143</v>
      </c>
      <c r="B41" s="25" t="s">
        <v>144</v>
      </c>
      <c r="C41" s="26" t="s">
        <v>135</v>
      </c>
      <c r="D41" s="18">
        <f t="shared" si="0"/>
        <v>620.7359805141633</v>
      </c>
      <c r="E41" s="27">
        <v>0.0184547295472305</v>
      </c>
      <c r="F41" s="27">
        <v>0.02065084236335093</v>
      </c>
    </row>
    <row r="42" spans="1:6" ht="31.5">
      <c r="A42" s="17" t="s">
        <v>145</v>
      </c>
      <c r="B42" s="25" t="s">
        <v>146</v>
      </c>
      <c r="C42" s="26" t="s">
        <v>135</v>
      </c>
      <c r="D42" s="18">
        <f t="shared" si="0"/>
        <v>3892.59390458498</v>
      </c>
      <c r="E42" s="27">
        <v>0.115728377283383</v>
      </c>
      <c r="F42" s="27">
        <v>0.12950005418010557</v>
      </c>
    </row>
    <row r="43" spans="1:6" ht="15.75">
      <c r="A43" s="17" t="s">
        <v>147</v>
      </c>
      <c r="B43" s="25" t="s">
        <v>148</v>
      </c>
      <c r="C43" s="26" t="s">
        <v>135</v>
      </c>
      <c r="D43" s="18">
        <f t="shared" si="0"/>
        <v>7109.708374074459</v>
      </c>
      <c r="E43" s="27">
        <v>0.21137448016875554</v>
      </c>
      <c r="F43" s="27">
        <v>0.23652804330883745</v>
      </c>
    </row>
    <row r="44" spans="1:6" ht="15.75">
      <c r="A44" s="17" t="s">
        <v>149</v>
      </c>
      <c r="B44" s="25" t="s">
        <v>150</v>
      </c>
      <c r="C44" s="26" t="s">
        <v>135</v>
      </c>
      <c r="D44" s="18">
        <f t="shared" si="0"/>
        <v>15436.88919383572</v>
      </c>
      <c r="E44" s="27">
        <v>0.4589449042197145</v>
      </c>
      <c r="F44" s="27">
        <v>0.5135593478218605</v>
      </c>
    </row>
    <row r="45" spans="1:6" ht="15.75">
      <c r="A45" s="17" t="s">
        <v>151</v>
      </c>
      <c r="B45" s="25" t="s">
        <v>121</v>
      </c>
      <c r="C45" s="26" t="s">
        <v>135</v>
      </c>
      <c r="D45" s="18">
        <f t="shared" si="0"/>
        <v>7163.143086172311</v>
      </c>
      <c r="E45" s="27">
        <v>0.21296311558084036</v>
      </c>
      <c r="F45" s="27">
        <v>0.23830572633496036</v>
      </c>
    </row>
    <row r="46" spans="1:6" ht="31.5">
      <c r="A46" s="17" t="s">
        <v>153</v>
      </c>
      <c r="B46" s="25" t="s">
        <v>246</v>
      </c>
      <c r="C46" s="26" t="s">
        <v>135</v>
      </c>
      <c r="D46" s="18">
        <f t="shared" si="0"/>
        <v>1014.8115254132415</v>
      </c>
      <c r="E46" s="27">
        <v>0.030170753477833052</v>
      </c>
      <c r="F46" s="27">
        <v>0.033761073141695186</v>
      </c>
    </row>
    <row r="47" spans="1:6" ht="15.75">
      <c r="A47" s="17" t="s">
        <v>154</v>
      </c>
      <c r="B47" s="25" t="s">
        <v>152</v>
      </c>
      <c r="C47" s="26" t="s">
        <v>135</v>
      </c>
      <c r="D47" s="18">
        <f t="shared" si="0"/>
        <v>1717.6083180660846</v>
      </c>
      <c r="E47" s="27">
        <v>0.051065183867265454</v>
      </c>
      <c r="F47" s="27">
        <v>0.05714194074747004</v>
      </c>
    </row>
    <row r="48" spans="1:6" ht="15.75">
      <c r="A48" s="17" t="s">
        <v>156</v>
      </c>
      <c r="B48" s="25" t="s">
        <v>14</v>
      </c>
      <c r="C48" s="26" t="s">
        <v>135</v>
      </c>
      <c r="D48" s="18">
        <f t="shared" si="0"/>
        <v>30297.115210389828</v>
      </c>
      <c r="E48" s="27">
        <v>0.9007453810006268</v>
      </c>
      <c r="F48" s="27">
        <v>1.0079340813397015</v>
      </c>
    </row>
    <row r="49" spans="1:6" ht="31.5">
      <c r="A49" s="17" t="s">
        <v>158</v>
      </c>
      <c r="B49" s="25" t="s">
        <v>155</v>
      </c>
      <c r="C49" s="26" t="s">
        <v>135</v>
      </c>
      <c r="D49" s="18">
        <f t="shared" si="0"/>
        <v>2936.1186834467517</v>
      </c>
      <c r="E49" s="27">
        <v>0.08729198551805865</v>
      </c>
      <c r="F49" s="27">
        <v>0.09767973179470764</v>
      </c>
    </row>
    <row r="50" spans="1:6" ht="31.5">
      <c r="A50" s="17" t="s">
        <v>160</v>
      </c>
      <c r="B50" s="25" t="s">
        <v>157</v>
      </c>
      <c r="C50" s="26" t="s">
        <v>135</v>
      </c>
      <c r="D50" s="18">
        <f t="shared" si="0"/>
        <v>6399.254778163693</v>
      </c>
      <c r="E50" s="27">
        <v>0.19025240994893294</v>
      </c>
      <c r="F50" s="27">
        <v>0.21289244673285596</v>
      </c>
    </row>
    <row r="51" spans="1:6" ht="31.5">
      <c r="A51" s="17" t="s">
        <v>162</v>
      </c>
      <c r="B51" s="25" t="s">
        <v>159</v>
      </c>
      <c r="C51" s="26" t="s">
        <v>135</v>
      </c>
      <c r="D51" s="18">
        <f t="shared" si="0"/>
        <v>2304.2552330117283</v>
      </c>
      <c r="E51" s="27">
        <v>0.068506431829195</v>
      </c>
      <c r="F51" s="27">
        <v>0.0766586972168692</v>
      </c>
    </row>
    <row r="52" spans="1:6" ht="31.5">
      <c r="A52" s="17" t="s">
        <v>164</v>
      </c>
      <c r="B52" s="25" t="s">
        <v>161</v>
      </c>
      <c r="C52" s="26" t="s">
        <v>135</v>
      </c>
      <c r="D52" s="18">
        <f t="shared" si="0"/>
        <v>4524.967087048495</v>
      </c>
      <c r="E52" s="27">
        <v>0.13452908550979994</v>
      </c>
      <c r="F52" s="27">
        <v>0.15053804668546614</v>
      </c>
    </row>
    <row r="53" spans="1:6" ht="15.75">
      <c r="A53" s="17" t="s">
        <v>166</v>
      </c>
      <c r="B53" s="25" t="s">
        <v>110</v>
      </c>
      <c r="C53" s="26" t="s">
        <v>135</v>
      </c>
      <c r="D53" s="18">
        <f t="shared" si="0"/>
        <v>3246.1587599444947</v>
      </c>
      <c r="E53" s="27">
        <v>0.09650960128415159</v>
      </c>
      <c r="F53" s="27">
        <v>0.10799424383696563</v>
      </c>
    </row>
    <row r="54" spans="1:6" ht="15.75">
      <c r="A54" s="17" t="s">
        <v>167</v>
      </c>
      <c r="B54" s="25" t="s">
        <v>163</v>
      </c>
      <c r="C54" s="26" t="s">
        <v>135</v>
      </c>
      <c r="D54" s="18">
        <f t="shared" si="0"/>
        <v>919.9160382272698</v>
      </c>
      <c r="E54" s="27">
        <v>0.027349472601188547</v>
      </c>
      <c r="F54" s="27">
        <v>0.030604059840729985</v>
      </c>
    </row>
    <row r="55" spans="1:6" ht="31.5">
      <c r="A55" s="17" t="s">
        <v>170</v>
      </c>
      <c r="B55" s="25" t="s">
        <v>165</v>
      </c>
      <c r="C55" s="26" t="s">
        <v>135</v>
      </c>
      <c r="D55" s="18">
        <f t="shared" si="0"/>
        <v>13953.587200997488</v>
      </c>
      <c r="E55" s="27">
        <v>0.4148457413324215</v>
      </c>
      <c r="F55" s="27">
        <v>0.4642123845509797</v>
      </c>
    </row>
    <row r="56" spans="1:6" ht="15.75">
      <c r="A56" s="17" t="s">
        <v>172</v>
      </c>
      <c r="B56" s="25" t="s">
        <v>168</v>
      </c>
      <c r="C56" s="26" t="s">
        <v>169</v>
      </c>
      <c r="D56" s="18">
        <f t="shared" si="0"/>
        <v>13421.195008510354</v>
      </c>
      <c r="E56" s="27">
        <v>0.3990175080193328</v>
      </c>
      <c r="F56" s="27">
        <v>0.44650059147363336</v>
      </c>
    </row>
    <row r="57" spans="1:6" ht="31.5">
      <c r="A57" s="17" t="s">
        <v>174</v>
      </c>
      <c r="B57" s="25" t="s">
        <v>171</v>
      </c>
      <c r="C57" s="26" t="s">
        <v>6</v>
      </c>
      <c r="D57" s="18">
        <f t="shared" si="0"/>
        <v>6356.246351353226</v>
      </c>
      <c r="E57" s="27">
        <v>0.18897375217823056</v>
      </c>
      <c r="F57" s="27">
        <v>0.21146162868744</v>
      </c>
    </row>
    <row r="58" spans="1:6" ht="15.75">
      <c r="A58" s="17" t="s">
        <v>177</v>
      </c>
      <c r="B58" s="25" t="s">
        <v>173</v>
      </c>
      <c r="C58" s="26" t="s">
        <v>6</v>
      </c>
      <c r="D58" s="18">
        <f t="shared" si="0"/>
        <v>4524.885631694688</v>
      </c>
      <c r="E58" s="27">
        <v>0.13452666380947664</v>
      </c>
      <c r="F58" s="27">
        <v>0.15053533680280437</v>
      </c>
    </row>
    <row r="59" spans="1:6" ht="15.75">
      <c r="A59" s="17" t="s">
        <v>247</v>
      </c>
      <c r="B59" s="28" t="s">
        <v>175</v>
      </c>
      <c r="C59" s="26" t="s">
        <v>176</v>
      </c>
      <c r="D59" s="18">
        <f t="shared" si="0"/>
        <v>8475.511019045083</v>
      </c>
      <c r="E59" s="27">
        <v>0.2519803403396883</v>
      </c>
      <c r="F59" s="27">
        <v>0.2819660008401112</v>
      </c>
    </row>
    <row r="60" spans="1:6" ht="15.75">
      <c r="A60" s="17" t="s">
        <v>248</v>
      </c>
      <c r="B60" s="28" t="s">
        <v>178</v>
      </c>
      <c r="C60" s="26" t="s">
        <v>176</v>
      </c>
      <c r="D60" s="18">
        <f t="shared" si="0"/>
        <v>2217.2961859994257</v>
      </c>
      <c r="E60" s="27">
        <v>0.0659211045005493</v>
      </c>
      <c r="F60" s="27">
        <v>0.07376571593611467</v>
      </c>
    </row>
    <row r="61" spans="1:22" s="5" customFormat="1" ht="24.75" customHeight="1">
      <c r="A61" s="22" t="s">
        <v>179</v>
      </c>
      <c r="B61" s="29" t="s">
        <v>180</v>
      </c>
      <c r="C61" s="30" t="s">
        <v>26</v>
      </c>
      <c r="D61" s="31" t="s">
        <v>26</v>
      </c>
      <c r="E61" s="27"/>
      <c r="F61" s="2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31.5">
      <c r="A62" s="6" t="s">
        <v>181</v>
      </c>
      <c r="B62" s="25" t="s">
        <v>182</v>
      </c>
      <c r="C62" s="30" t="s">
        <v>26</v>
      </c>
      <c r="D62" s="31" t="s">
        <v>26</v>
      </c>
      <c r="E62" s="27"/>
      <c r="F62" s="27"/>
    </row>
    <row r="63" spans="1:6" ht="31.5">
      <c r="A63" s="6" t="s">
        <v>183</v>
      </c>
      <c r="B63" s="25" t="s">
        <v>8</v>
      </c>
      <c r="C63" s="30" t="s">
        <v>184</v>
      </c>
      <c r="D63" s="18">
        <f aca="true" t="shared" si="1" ref="D63:D70">E63*E$2*3+F63*E$2*9</f>
        <v>6475.70062771222</v>
      </c>
      <c r="E63" s="27">
        <v>0.19252517570235</v>
      </c>
      <c r="F63" s="27">
        <v>0.21543567161092966</v>
      </c>
    </row>
    <row r="64" spans="1:6" ht="31.5">
      <c r="A64" s="6" t="s">
        <v>185</v>
      </c>
      <c r="B64" s="25" t="s">
        <v>186</v>
      </c>
      <c r="C64" s="30" t="s">
        <v>11</v>
      </c>
      <c r="D64" s="18">
        <f t="shared" si="1"/>
        <v>12259.030748058984</v>
      </c>
      <c r="E64" s="27">
        <v>0.36446589865665</v>
      </c>
      <c r="F64" s="27">
        <v>0.4078373405967914</v>
      </c>
    </row>
    <row r="65" spans="1:6" ht="15.75">
      <c r="A65" s="6" t="s">
        <v>187</v>
      </c>
      <c r="B65" s="25" t="s">
        <v>188</v>
      </c>
      <c r="C65" s="30" t="s">
        <v>10</v>
      </c>
      <c r="D65" s="18">
        <f t="shared" si="1"/>
        <v>3136.031121596483</v>
      </c>
      <c r="E65" s="27">
        <v>0.09323546244705</v>
      </c>
      <c r="F65" s="27">
        <v>0.10433048247824894</v>
      </c>
    </row>
    <row r="66" spans="1:6" ht="15.75">
      <c r="A66" s="6" t="s">
        <v>189</v>
      </c>
      <c r="B66" s="25" t="s">
        <v>13</v>
      </c>
      <c r="C66" s="30" t="s">
        <v>10</v>
      </c>
      <c r="D66" s="18">
        <f t="shared" si="1"/>
        <v>6434.972950808369</v>
      </c>
      <c r="E66" s="27">
        <v>0.1913143255407</v>
      </c>
      <c r="F66" s="27">
        <v>0.2140807302800433</v>
      </c>
    </row>
    <row r="67" spans="1:6" ht="31.5" customHeight="1">
      <c r="A67" s="6" t="s">
        <v>190</v>
      </c>
      <c r="B67" s="25" t="s">
        <v>120</v>
      </c>
      <c r="C67" s="30" t="s">
        <v>135</v>
      </c>
      <c r="D67" s="18">
        <f t="shared" si="1"/>
        <v>1669.834753057868</v>
      </c>
      <c r="E67" s="27">
        <v>0.04964485662765</v>
      </c>
      <c r="F67" s="27">
        <v>0.05555259456634035</v>
      </c>
    </row>
    <row r="68" spans="1:6" ht="31.5">
      <c r="A68" s="6" t="s">
        <v>191</v>
      </c>
      <c r="B68" s="25" t="s">
        <v>192</v>
      </c>
      <c r="C68" s="30" t="s">
        <v>135</v>
      </c>
      <c r="D68" s="18">
        <f t="shared" si="1"/>
        <v>8797.178211231694</v>
      </c>
      <c r="E68" s="27">
        <v>0.2615436349164</v>
      </c>
      <c r="F68" s="27">
        <v>0.2926673274714516</v>
      </c>
    </row>
    <row r="69" spans="1:6" ht="15.75">
      <c r="A69" s="6" t="s">
        <v>193</v>
      </c>
      <c r="B69" s="25" t="s">
        <v>194</v>
      </c>
      <c r="C69" s="30" t="s">
        <v>9</v>
      </c>
      <c r="D69" s="18">
        <f t="shared" si="1"/>
        <v>1792.0177837694189</v>
      </c>
      <c r="E69" s="27">
        <v>0.05327740711259999</v>
      </c>
      <c r="F69" s="27">
        <v>0.05961741855899939</v>
      </c>
    </row>
    <row r="70" spans="1:6" ht="15.75">
      <c r="A70" s="6" t="s">
        <v>195</v>
      </c>
      <c r="B70" s="25" t="s">
        <v>196</v>
      </c>
      <c r="C70" s="30" t="s">
        <v>7</v>
      </c>
      <c r="D70" s="18">
        <f t="shared" si="1"/>
        <v>1384.741014730915</v>
      </c>
      <c r="E70" s="27">
        <v>0.04116890549610001</v>
      </c>
      <c r="F70" s="27">
        <v>0.04606800525013591</v>
      </c>
    </row>
    <row r="71" spans="1:6" ht="31.5">
      <c r="A71" s="6" t="s">
        <v>67</v>
      </c>
      <c r="B71" s="25" t="s">
        <v>197</v>
      </c>
      <c r="C71" s="16" t="s">
        <v>26</v>
      </c>
      <c r="D71" s="16" t="s">
        <v>26</v>
      </c>
      <c r="E71" s="27"/>
      <c r="F71" s="27"/>
    </row>
    <row r="72" spans="1:6" ht="15.75">
      <c r="A72" s="6" t="s">
        <v>198</v>
      </c>
      <c r="B72" s="25" t="s">
        <v>199</v>
      </c>
      <c r="C72" s="30" t="s">
        <v>11</v>
      </c>
      <c r="D72" s="18">
        <f aca="true" t="shared" si="2" ref="D72:D78">E72*E$2*3+F72*E$2*9</f>
        <v>10915.017410231918</v>
      </c>
      <c r="E72" s="27">
        <v>0.3245078433222</v>
      </c>
      <c r="F72" s="27">
        <v>0.3631242766775418</v>
      </c>
    </row>
    <row r="73" spans="1:22" s="5" customFormat="1" ht="31.5" customHeight="1">
      <c r="A73" s="6" t="s">
        <v>200</v>
      </c>
      <c r="B73" s="25" t="s">
        <v>201</v>
      </c>
      <c r="C73" s="30" t="s">
        <v>11</v>
      </c>
      <c r="D73" s="18">
        <f t="shared" si="2"/>
        <v>26147.16857227198</v>
      </c>
      <c r="E73" s="27">
        <v>0.7773658037793</v>
      </c>
      <c r="F73" s="27">
        <v>0.8698723344290367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202</v>
      </c>
      <c r="B74" s="25" t="s">
        <v>111</v>
      </c>
      <c r="C74" s="30" t="s">
        <v>203</v>
      </c>
      <c r="D74" s="18">
        <f t="shared" si="2"/>
        <v>2321.477583519475</v>
      </c>
      <c r="E74" s="27">
        <v>0.06901845921405</v>
      </c>
      <c r="F74" s="27">
        <v>0.07723165586052196</v>
      </c>
    </row>
    <row r="75" spans="1:6" ht="15.75">
      <c r="A75" s="6" t="s">
        <v>204</v>
      </c>
      <c r="B75" s="25" t="s">
        <v>205</v>
      </c>
      <c r="C75" s="30" t="s">
        <v>9</v>
      </c>
      <c r="D75" s="18">
        <f t="shared" si="2"/>
        <v>977.4642456924105</v>
      </c>
      <c r="E75" s="27">
        <v>0.029060403879600002</v>
      </c>
      <c r="F75" s="27">
        <v>0.0325185919412724</v>
      </c>
    </row>
    <row r="76" spans="1:6" ht="15.75">
      <c r="A76" s="6" t="s">
        <v>206</v>
      </c>
      <c r="B76" s="25" t="s">
        <v>207</v>
      </c>
      <c r="C76" s="30" t="s">
        <v>12</v>
      </c>
      <c r="D76" s="18">
        <f t="shared" si="2"/>
        <v>11566.660240693522</v>
      </c>
      <c r="E76" s="27">
        <v>0.3438814459085999</v>
      </c>
      <c r="F76" s="27">
        <v>0.38480333797172334</v>
      </c>
    </row>
    <row r="77" spans="1:6" ht="15.75">
      <c r="A77" s="6" t="s">
        <v>208</v>
      </c>
      <c r="B77" s="25" t="s">
        <v>209</v>
      </c>
      <c r="C77" s="30" t="s">
        <v>11</v>
      </c>
      <c r="D77" s="18">
        <f t="shared" si="2"/>
        <v>488.73212284620524</v>
      </c>
      <c r="E77" s="27">
        <v>0.014530201939800001</v>
      </c>
      <c r="F77" s="27">
        <v>0.0162592959706362</v>
      </c>
    </row>
    <row r="78" spans="1:6" ht="15.75">
      <c r="A78" s="6" t="s">
        <v>250</v>
      </c>
      <c r="B78" s="25" t="s">
        <v>249</v>
      </c>
      <c r="C78" s="31" t="s">
        <v>12</v>
      </c>
      <c r="D78" s="18">
        <f t="shared" si="2"/>
        <v>244.36606142310262</v>
      </c>
      <c r="E78" s="27">
        <v>0.007265100969900001</v>
      </c>
      <c r="F78" s="27">
        <v>0.0081296479853181</v>
      </c>
    </row>
    <row r="79" spans="1:6" ht="15.75">
      <c r="A79" s="22" t="s">
        <v>210</v>
      </c>
      <c r="B79" s="3" t="s">
        <v>211</v>
      </c>
      <c r="C79" s="16" t="s">
        <v>26</v>
      </c>
      <c r="D79" s="16" t="s">
        <v>26</v>
      </c>
      <c r="E79" s="27"/>
      <c r="F79" s="27"/>
    </row>
    <row r="80" spans="1:22" s="5" customFormat="1" ht="15.75">
      <c r="A80" s="6" t="s">
        <v>61</v>
      </c>
      <c r="B80" s="32" t="s">
        <v>2</v>
      </c>
      <c r="C80" s="33" t="s">
        <v>212</v>
      </c>
      <c r="D80" s="18">
        <f>E80*E$2*3+F80*E$2*9</f>
        <v>782.0935795846399</v>
      </c>
      <c r="E80" s="27">
        <v>0.02325195565416495</v>
      </c>
      <c r="F80" s="27">
        <v>0.026018938377010577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6" ht="15.75">
      <c r="A81" s="6" t="s">
        <v>213</v>
      </c>
      <c r="B81" s="34" t="s">
        <v>3</v>
      </c>
      <c r="C81" s="30" t="s">
        <v>135</v>
      </c>
      <c r="D81" s="18">
        <f>E81*E$2*3+F81*E$2*9</f>
        <v>1211.8520262740699</v>
      </c>
      <c r="E81" s="27">
        <v>0.03602884655989575</v>
      </c>
      <c r="F81" s="27">
        <v>0.040316279300523346</v>
      </c>
    </row>
    <row r="82" spans="1:6" ht="31.5">
      <c r="A82" s="22" t="s">
        <v>214</v>
      </c>
      <c r="B82" s="35" t="s">
        <v>215</v>
      </c>
      <c r="C82" s="16" t="s">
        <v>26</v>
      </c>
      <c r="D82" s="16" t="s">
        <v>26</v>
      </c>
      <c r="E82" s="27"/>
      <c r="F82" s="27"/>
    </row>
    <row r="83" spans="1:6" ht="31.5">
      <c r="A83" s="6" t="s">
        <v>62</v>
      </c>
      <c r="B83" s="36" t="s">
        <v>216</v>
      </c>
      <c r="C83" s="30" t="s">
        <v>217</v>
      </c>
      <c r="D83" s="18">
        <f>E83*E$2*3+F83*E$2*9</f>
        <v>642.6420138658563</v>
      </c>
      <c r="E83" s="27">
        <v>0.019106004700675354</v>
      </c>
      <c r="F83" s="27">
        <v>0.021379619260055722</v>
      </c>
    </row>
    <row r="84" spans="1:6" ht="15.75">
      <c r="A84" s="6" t="s">
        <v>218</v>
      </c>
      <c r="B84" s="36" t="s">
        <v>219</v>
      </c>
      <c r="C84" s="30" t="s">
        <v>135</v>
      </c>
      <c r="D84" s="18">
        <f>E84*E$2*3+F84*E$2*9</f>
        <v>2538.5968290939013</v>
      </c>
      <c r="E84" s="27">
        <v>0.07547350142580614</v>
      </c>
      <c r="F84" s="27">
        <v>0.08445484809547707</v>
      </c>
    </row>
    <row r="85" spans="1:22" s="5" customFormat="1" ht="15.75">
      <c r="A85" s="22" t="s">
        <v>220</v>
      </c>
      <c r="B85" s="35" t="s">
        <v>221</v>
      </c>
      <c r="C85" s="16" t="s">
        <v>26</v>
      </c>
      <c r="D85" s="16" t="s">
        <v>26</v>
      </c>
      <c r="E85" s="27"/>
      <c r="F85" s="2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6" ht="31.5">
      <c r="A86" s="6" t="s">
        <v>63</v>
      </c>
      <c r="B86" s="25" t="s">
        <v>222</v>
      </c>
      <c r="C86" s="37" t="s">
        <v>5</v>
      </c>
      <c r="D86" s="18">
        <f>E86*E$2*3+F86*E$2*9</f>
        <v>28953.305510947277</v>
      </c>
      <c r="E86" s="27">
        <v>0.860793379916985</v>
      </c>
      <c r="F86" s="27">
        <v>0.9632277921271062</v>
      </c>
    </row>
    <row r="87" spans="1:6" ht="31.5">
      <c r="A87" s="6" t="s">
        <v>223</v>
      </c>
      <c r="B87" s="25" t="s">
        <v>224</v>
      </c>
      <c r="C87" s="37" t="s">
        <v>10</v>
      </c>
      <c r="D87" s="18">
        <f>E87*E$2*3+F87*E$2*9</f>
        <v>11562.58747300314</v>
      </c>
      <c r="E87" s="27">
        <v>0.343760360892435</v>
      </c>
      <c r="F87" s="27">
        <v>0.3846678438386348</v>
      </c>
    </row>
    <row r="88" spans="1:6" ht="15.75">
      <c r="A88" s="6" t="s">
        <v>69</v>
      </c>
      <c r="B88" s="25" t="s">
        <v>225</v>
      </c>
      <c r="C88" s="37" t="s">
        <v>6</v>
      </c>
      <c r="D88" s="18">
        <f>E88*E$2*3+F88*E$2*9</f>
        <v>2199.2945528079235</v>
      </c>
      <c r="E88" s="27">
        <v>0.0653859087291</v>
      </c>
      <c r="F88" s="27">
        <v>0.0731668318678629</v>
      </c>
    </row>
    <row r="89" spans="1:6" ht="15.75">
      <c r="A89" s="6" t="s">
        <v>124</v>
      </c>
      <c r="B89" s="25" t="s">
        <v>226</v>
      </c>
      <c r="C89" s="37" t="s">
        <v>12</v>
      </c>
      <c r="D89" s="18">
        <f>E89*E$2*3+F89*E$2*9</f>
        <v>1050.7740641193413</v>
      </c>
      <c r="E89" s="27">
        <v>0.031239934170569996</v>
      </c>
      <c r="F89" s="27">
        <v>0.03495748633686783</v>
      </c>
    </row>
    <row r="90" spans="1:6" ht="15.75">
      <c r="A90" s="6" t="s">
        <v>126</v>
      </c>
      <c r="B90" s="34" t="s">
        <v>227</v>
      </c>
      <c r="C90" s="26" t="s">
        <v>72</v>
      </c>
      <c r="D90" s="18">
        <f>E90*E$2*3+F90*E$2*9</f>
        <v>439.8589105615847</v>
      </c>
      <c r="E90" s="27">
        <v>0.01307718174582</v>
      </c>
      <c r="F90" s="27">
        <v>0.01463336637357258</v>
      </c>
    </row>
    <row r="91" spans="1:22" s="5" customFormat="1" ht="15.75">
      <c r="A91" s="6" t="s">
        <v>128</v>
      </c>
      <c r="B91" s="36" t="s">
        <v>228</v>
      </c>
      <c r="C91" s="16" t="s">
        <v>26</v>
      </c>
      <c r="D91" s="16" t="s">
        <v>26</v>
      </c>
      <c r="E91" s="27"/>
      <c r="F91" s="2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6" ht="15.75">
      <c r="A92" s="6" t="s">
        <v>229</v>
      </c>
      <c r="B92" s="34" t="s">
        <v>230</v>
      </c>
      <c r="C92" s="30" t="s">
        <v>72</v>
      </c>
      <c r="D92" s="18">
        <f aca="true" t="shared" si="3" ref="D92:D97">E92*E$2*3+F92*E$2*9</f>
        <v>134.40133378270644</v>
      </c>
      <c r="E92" s="27">
        <v>0.003995805533445</v>
      </c>
      <c r="F92" s="27">
        <v>0.004471306391924955</v>
      </c>
    </row>
    <row r="93" spans="1:6" ht="15.75">
      <c r="A93" s="6" t="s">
        <v>231</v>
      </c>
      <c r="B93" s="34" t="s">
        <v>232</v>
      </c>
      <c r="C93" s="30" t="s">
        <v>72</v>
      </c>
      <c r="D93" s="18">
        <f t="shared" si="3"/>
        <v>20.363838451925222</v>
      </c>
      <c r="E93" s="27">
        <v>0.000605425080825</v>
      </c>
      <c r="F93" s="27">
        <v>0.0006774706654431751</v>
      </c>
    </row>
    <row r="94" spans="1:6" ht="15.75">
      <c r="A94" s="6" t="s">
        <v>233</v>
      </c>
      <c r="B94" s="34" t="s">
        <v>234</v>
      </c>
      <c r="C94" s="30" t="s">
        <v>72</v>
      </c>
      <c r="D94" s="18">
        <f t="shared" si="3"/>
        <v>20.363838451925222</v>
      </c>
      <c r="E94" s="27">
        <v>0.000605425080825</v>
      </c>
      <c r="F94" s="27">
        <v>0.0006774706654431751</v>
      </c>
    </row>
    <row r="95" spans="1:6" ht="15.75">
      <c r="A95" s="6" t="s">
        <v>235</v>
      </c>
      <c r="B95" s="34" t="s">
        <v>236</v>
      </c>
      <c r="C95" s="30" t="s">
        <v>72</v>
      </c>
      <c r="D95" s="18">
        <f t="shared" si="3"/>
        <v>114.03749533078124</v>
      </c>
      <c r="E95" s="27">
        <v>0.00339038045262</v>
      </c>
      <c r="F95" s="27">
        <v>0.0037938357264817803</v>
      </c>
    </row>
    <row r="96" spans="1:6" ht="15.75">
      <c r="A96" s="6" t="s">
        <v>237</v>
      </c>
      <c r="B96" s="34" t="s">
        <v>238</v>
      </c>
      <c r="C96" s="30" t="s">
        <v>72</v>
      </c>
      <c r="D96" s="18">
        <f t="shared" si="3"/>
        <v>4.072767690385044</v>
      </c>
      <c r="E96" s="27">
        <v>0.00012108501616500001</v>
      </c>
      <c r="F96" s="27">
        <v>0.000135494133088635</v>
      </c>
    </row>
    <row r="97" spans="1:6" ht="15.75">
      <c r="A97" s="6" t="s">
        <v>239</v>
      </c>
      <c r="B97" s="34" t="s">
        <v>240</v>
      </c>
      <c r="C97" s="26" t="s">
        <v>72</v>
      </c>
      <c r="D97" s="18">
        <f t="shared" si="3"/>
        <v>20.363838451925222</v>
      </c>
      <c r="E97" s="27">
        <v>0.000605425080825</v>
      </c>
      <c r="F97" s="27">
        <v>0.0006774706654431751</v>
      </c>
    </row>
    <row r="98" spans="1:6" ht="15.75">
      <c r="A98" s="22" t="s">
        <v>241</v>
      </c>
      <c r="B98" s="35" t="s">
        <v>242</v>
      </c>
      <c r="C98" s="1" t="s">
        <v>26</v>
      </c>
      <c r="D98" s="16" t="s">
        <v>26</v>
      </c>
      <c r="E98" s="27"/>
      <c r="F98" s="27"/>
    </row>
    <row r="99" spans="1:6" ht="15.75">
      <c r="A99" s="6" t="s">
        <v>65</v>
      </c>
      <c r="B99" s="34" t="s">
        <v>243</v>
      </c>
      <c r="C99" s="30" t="s">
        <v>4</v>
      </c>
      <c r="D99" s="18">
        <f>E99*E$2*3+F99*E$2*9</f>
        <v>36043.994059907636</v>
      </c>
      <c r="E99" s="27">
        <v>1.07160239306025</v>
      </c>
      <c r="F99" s="27">
        <v>1.1991230778344197</v>
      </c>
    </row>
    <row r="100" spans="1:6" ht="15.75">
      <c r="A100" s="6" t="s">
        <v>244</v>
      </c>
      <c r="B100" s="34" t="s">
        <v>1</v>
      </c>
      <c r="C100" s="16" t="s">
        <v>26</v>
      </c>
      <c r="D100" s="18">
        <f>E100*E$2*3+F100*E$2*9</f>
        <v>49907.69527797832</v>
      </c>
      <c r="E100" s="27">
        <v>1.48377578808591</v>
      </c>
      <c r="F100" s="27">
        <v>1.6603451068681332</v>
      </c>
    </row>
    <row r="101" spans="1:22" s="5" customFormat="1" ht="15.75">
      <c r="A101" s="6" t="s">
        <v>70</v>
      </c>
      <c r="B101" s="34" t="s">
        <v>245</v>
      </c>
      <c r="C101" s="1"/>
      <c r="D101" s="18">
        <f>E101*E$2*3+F101*E$2*9</f>
        <v>31904.025702631243</v>
      </c>
      <c r="E101" s="27">
        <v>0.9485194741285276</v>
      </c>
      <c r="F101" s="27">
        <v>1.0613932915498223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6" ht="15.75">
      <c r="A102" s="6"/>
      <c r="B102" s="3" t="s">
        <v>76</v>
      </c>
      <c r="C102" s="1" t="s">
        <v>32</v>
      </c>
      <c r="D102" s="8">
        <f>SUM(D29:D60)+SUM(D63:D70)+SUM(D72:D78)+SUM(D80:D81)+SUM(D83:D84)+SUM(D86:D90)+SUM(D92:D97)+SUM(D99:D101)</f>
        <v>466546.9660600351</v>
      </c>
      <c r="E102" s="23">
        <f>SUM(E29:E60)+SUM(E63:E70)+SUM(E72:E78)+SUM(E80:E81)+SUM(E83:E84)+SUM(E86:E90)+SUM(E92:E97)+SUM(E99:E101)</f>
        <v>13.870628334750482</v>
      </c>
      <c r="F102" s="19">
        <f>SUM(F29:F60)+SUM(F63:F70)+SUM(F72:F78)+SUM(F80:F81)+SUM(F83:F84)+SUM(F86:F90)+SUM(F92:F97)+SUM(F99:F101)</f>
        <v>15.521233106585786</v>
      </c>
    </row>
    <row r="103" spans="1:4" ht="15.75">
      <c r="A103" s="39" t="s">
        <v>78</v>
      </c>
      <c r="B103" s="39"/>
      <c r="C103" s="39"/>
      <c r="D103" s="39"/>
    </row>
    <row r="104" spans="1:5" ht="15.75">
      <c r="A104" s="6" t="s">
        <v>79</v>
      </c>
      <c r="B104" s="1" t="s">
        <v>80</v>
      </c>
      <c r="C104" s="1" t="s">
        <v>81</v>
      </c>
      <c r="D104" s="13">
        <v>2</v>
      </c>
      <c r="E104" s="9" t="s">
        <v>122</v>
      </c>
    </row>
    <row r="105" spans="1:5" ht="15.75">
      <c r="A105" s="6" t="s">
        <v>82</v>
      </c>
      <c r="B105" s="1" t="s">
        <v>83</v>
      </c>
      <c r="C105" s="1" t="s">
        <v>81</v>
      </c>
      <c r="D105" s="13">
        <v>2</v>
      </c>
      <c r="E105" s="9" t="s">
        <v>122</v>
      </c>
    </row>
    <row r="106" spans="1:5" ht="15.75">
      <c r="A106" s="6" t="s">
        <v>84</v>
      </c>
      <c r="B106" s="1" t="s">
        <v>85</v>
      </c>
      <c r="C106" s="1" t="s">
        <v>81</v>
      </c>
      <c r="D106" s="13">
        <v>0</v>
      </c>
      <c r="E106" s="9" t="s">
        <v>122</v>
      </c>
    </row>
    <row r="107" spans="1:5" ht="15.75">
      <c r="A107" s="6" t="s">
        <v>86</v>
      </c>
      <c r="B107" s="1" t="s">
        <v>87</v>
      </c>
      <c r="C107" s="1" t="s">
        <v>32</v>
      </c>
      <c r="D107" s="7">
        <v>-31588.16</v>
      </c>
      <c r="E107" s="9" t="s">
        <v>122</v>
      </c>
    </row>
    <row r="108" spans="1:4" ht="15.75">
      <c r="A108" s="39" t="s">
        <v>88</v>
      </c>
      <c r="B108" s="39"/>
      <c r="C108" s="39"/>
      <c r="D108" s="39"/>
    </row>
    <row r="109" spans="1:5" ht="31.5">
      <c r="A109" s="6" t="s">
        <v>89</v>
      </c>
      <c r="B109" s="1" t="s">
        <v>31</v>
      </c>
      <c r="C109" s="1" t="s">
        <v>32</v>
      </c>
      <c r="D109" s="1">
        <v>0</v>
      </c>
      <c r="E109" s="9" t="s">
        <v>115</v>
      </c>
    </row>
    <row r="110" spans="1:5" ht="31.5">
      <c r="A110" s="6" t="s">
        <v>90</v>
      </c>
      <c r="B110" s="1" t="s">
        <v>33</v>
      </c>
      <c r="C110" s="1" t="s">
        <v>32</v>
      </c>
      <c r="D110" s="1">
        <v>0</v>
      </c>
      <c r="E110" s="9" t="s">
        <v>115</v>
      </c>
    </row>
    <row r="111" spans="1:5" ht="31.5">
      <c r="A111" s="6" t="s">
        <v>91</v>
      </c>
      <c r="B111" s="1" t="s">
        <v>35</v>
      </c>
      <c r="C111" s="1" t="s">
        <v>32</v>
      </c>
      <c r="D111" s="1">
        <v>0</v>
      </c>
      <c r="E111" s="9" t="s">
        <v>115</v>
      </c>
    </row>
    <row r="112" spans="1:5" ht="31.5">
      <c r="A112" s="6" t="s">
        <v>92</v>
      </c>
      <c r="B112" s="1" t="s">
        <v>55</v>
      </c>
      <c r="C112" s="1" t="s">
        <v>32</v>
      </c>
      <c r="D112" s="1">
        <v>0</v>
      </c>
      <c r="E112" s="9" t="s">
        <v>115</v>
      </c>
    </row>
    <row r="113" spans="1:5" ht="31.5">
      <c r="A113" s="6" t="s">
        <v>93</v>
      </c>
      <c r="B113" s="1" t="s">
        <v>94</v>
      </c>
      <c r="C113" s="1" t="s">
        <v>32</v>
      </c>
      <c r="D113" s="1">
        <v>0</v>
      </c>
      <c r="E113" s="9" t="s">
        <v>115</v>
      </c>
    </row>
    <row r="114" spans="1:5" ht="31.5">
      <c r="A114" s="6" t="s">
        <v>95</v>
      </c>
      <c r="B114" s="1" t="s">
        <v>57</v>
      </c>
      <c r="C114" s="1" t="s">
        <v>32</v>
      </c>
      <c r="D114" s="1">
        <v>0</v>
      </c>
      <c r="E114" s="9" t="s">
        <v>115</v>
      </c>
    </row>
    <row r="115" spans="1:4" ht="15.75">
      <c r="A115" s="39" t="s">
        <v>96</v>
      </c>
      <c r="B115" s="39"/>
      <c r="C115" s="39"/>
      <c r="D115" s="39"/>
    </row>
    <row r="116" spans="1:5" ht="31.5">
      <c r="A116" s="6" t="s">
        <v>97</v>
      </c>
      <c r="B116" s="1" t="s">
        <v>80</v>
      </c>
      <c r="C116" s="1" t="s">
        <v>81</v>
      </c>
      <c r="D116" s="1">
        <v>0</v>
      </c>
      <c r="E116" s="9" t="s">
        <v>115</v>
      </c>
    </row>
    <row r="117" spans="1:5" ht="31.5">
      <c r="A117" s="6" t="s">
        <v>98</v>
      </c>
      <c r="B117" s="1" t="s">
        <v>83</v>
      </c>
      <c r="C117" s="1" t="s">
        <v>81</v>
      </c>
      <c r="D117" s="1">
        <v>0</v>
      </c>
      <c r="E117" s="9" t="s">
        <v>115</v>
      </c>
    </row>
    <row r="118" spans="1:5" ht="31.5">
      <c r="A118" s="6" t="s">
        <v>99</v>
      </c>
      <c r="B118" s="1" t="s">
        <v>100</v>
      </c>
      <c r="C118" s="1" t="s">
        <v>81</v>
      </c>
      <c r="D118" s="1">
        <v>0</v>
      </c>
      <c r="E118" s="9" t="s">
        <v>115</v>
      </c>
    </row>
    <row r="119" spans="1:5" ht="31.5">
      <c r="A119" s="6" t="s">
        <v>101</v>
      </c>
      <c r="B119" s="1" t="s">
        <v>87</v>
      </c>
      <c r="C119" s="1" t="s">
        <v>32</v>
      </c>
      <c r="D119" s="1">
        <v>0</v>
      </c>
      <c r="E119" s="9" t="s">
        <v>115</v>
      </c>
    </row>
    <row r="120" spans="1:4" ht="15.75">
      <c r="A120" s="39" t="s">
        <v>102</v>
      </c>
      <c r="B120" s="39"/>
      <c r="C120" s="39"/>
      <c r="D120" s="39"/>
    </row>
    <row r="121" spans="1:5" ht="15.75">
      <c r="A121" s="6" t="s">
        <v>103</v>
      </c>
      <c r="B121" s="1" t="s">
        <v>104</v>
      </c>
      <c r="C121" s="1" t="s">
        <v>81</v>
      </c>
      <c r="D121" s="1">
        <v>4</v>
      </c>
      <c r="E121" s="9" t="s">
        <v>114</v>
      </c>
    </row>
    <row r="122" spans="1:5" ht="15.75">
      <c r="A122" s="6" t="s">
        <v>105</v>
      </c>
      <c r="B122" s="1" t="s">
        <v>106</v>
      </c>
      <c r="C122" s="1" t="s">
        <v>81</v>
      </c>
      <c r="D122" s="1">
        <v>0</v>
      </c>
      <c r="E122" s="9" t="s">
        <v>114</v>
      </c>
    </row>
    <row r="123" spans="1:5" ht="31.5">
      <c r="A123" s="6" t="s">
        <v>107</v>
      </c>
      <c r="B123" s="1" t="s">
        <v>108</v>
      </c>
      <c r="C123" s="1" t="s">
        <v>32</v>
      </c>
      <c r="D123" s="1">
        <v>0</v>
      </c>
      <c r="E123" s="9" t="s">
        <v>114</v>
      </c>
    </row>
  </sheetData>
  <sheetProtection password="CC29" sheet="1" objects="1" scenarios="1" selectLockedCells="1" selectUnlockedCells="1"/>
  <mergeCells count="9">
    <mergeCell ref="F27:F28"/>
    <mergeCell ref="A120:D120"/>
    <mergeCell ref="A2:D2"/>
    <mergeCell ref="A26:D26"/>
    <mergeCell ref="A8:D8"/>
    <mergeCell ref="A103:D103"/>
    <mergeCell ref="A108:D108"/>
    <mergeCell ref="A115:D115"/>
    <mergeCell ref="E27:E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2024-03-14T13:21:32Z</dcterms:modified>
  <cp:category/>
  <cp:version/>
  <cp:contentType/>
  <cp:contentStatus/>
</cp:coreProperties>
</file>