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форме'!$A$1:$D$119</definedName>
  </definedNames>
  <calcPr fullCalcOnLoad="1"/>
</workbook>
</file>

<file path=xl/sharedStrings.xml><?xml version="1.0" encoding="utf-8"?>
<sst xmlns="http://schemas.openxmlformats.org/spreadsheetml/2006/main" count="352" uniqueCount="246">
  <si>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</si>
  <si>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</si>
  <si>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</si>
  <si>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</si>
  <si>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</si>
  <si>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</si>
  <si>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</si>
  <si>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</si>
  <si>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</si>
  <si>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</si>
  <si>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</si>
  <si>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</si>
  <si>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</si>
  <si>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</si>
  <si>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</si>
  <si>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</si>
  <si>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</si>
  <si>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</si>
  <si>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</si>
  <si>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</si>
  <si>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</si>
  <si>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</si>
  <si>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</si>
  <si>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</si>
  <si>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</si>
  <si>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</si>
  <si>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</si>
  <si>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</si>
  <si>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</si>
  <si>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</si>
  <si>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</si>
  <si>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</si>
  <si>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</si>
  <si>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</si>
  <si>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</si>
  <si>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</si>
  <si>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</si>
  <si>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</si>
  <si>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</si>
  <si>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</si>
  <si>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</si>
  <si>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</si>
  <si>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</si>
  <si>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</si>
  <si>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</si>
  <si>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</si>
  <si>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</si>
  <si>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</si>
  <si>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</si>
  <si>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</si>
  <si>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</si>
  <si>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</si>
  <si>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</si>
  <si>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</si>
  <si>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</si>
  <si>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</si>
  <si>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</si>
  <si>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</si>
  <si>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</si>
  <si>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</si>
  <si>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</si>
  <si>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</si>
  <si>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</si>
  <si>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</si>
  <si>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</si>
  <si>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</si>
  <si>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</si>
  <si>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</si>
  <si>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</si>
  <si>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</si>
  <si>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</si>
  <si>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</si>
  <si>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</si>
  <si>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</si>
  <si>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</si>
  <si>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</si>
  <si>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</si>
  <si>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</si>
  <si>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</si>
  <si>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</si>
  <si>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</si>
  <si>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</si>
  <si>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</si>
  <si>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</si>
  <si>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</si>
  <si>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</si>
  <si>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</si>
  <si>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</si>
  <si>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</si>
  <si>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</si>
  <si>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</si>
  <si>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</si>
  <si>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</si>
  <si>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</si>
  <si>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</si>
  <si>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</si>
  <si>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</si>
  <si>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</si>
  <si>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</si>
  <si>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</si>
  <si>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</si>
  <si>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</si>
  <si>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</si>
  <si>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</si>
  <si>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</si>
  <si>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</si>
  <si>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</si>
  <si>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</si>
  <si>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</si>
  <si>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</si>
  <si>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</si>
  <si>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</si>
  <si>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</si>
  <si>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</si>
  <si>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</si>
  <si>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</si>
  <si>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</si>
  <si>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</si>
  <si>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</si>
  <si>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</si>
  <si>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</si>
  <si>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</si>
  <si>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</si>
  <si>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</si>
  <si>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</si>
  <si>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</si>
  <si>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</si>
  <si>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</si>
  <si>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</si>
  <si>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</si>
  <si>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</si>
  <si>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</si>
  <si>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</si>
  <si>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</si>
  <si>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</si>
  <si>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</si>
  <si>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</si>
  <si>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</si>
  <si>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</si>
  <si>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</si>
  <si>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</si>
  <si>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</si>
  <si>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</si>
  <si>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</si>
  <si>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</si>
  <si>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</si>
  <si>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</si>
  <si>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</si>
  <si>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</si>
  <si>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</si>
  <si>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</si>
  <si>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</si>
  <si>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</si>
  <si>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</si>
  <si>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</si>
  <si>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</si>
  <si>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</si>
  <si>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</si>
  <si>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</si>
  <si>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</si>
  <si>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</si>
  <si>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</si>
  <si>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</si>
  <si>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</si>
  <si>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</si>
  <si>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</si>
  <si>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</si>
  <si>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</si>
  <si>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21.30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</si>
  <si>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</si>
  <si>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</si>
  <si>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</si>
  <si>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</si>
  <si>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</si>
  <si>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</si>
  <si>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</si>
  <si>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</si>
  <si>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</si>
  <si>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</si>
  <si>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</si>
  <si>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</si>
  <si>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</si>
  <si>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</si>
  <si>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</si>
  <si>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</si>
  <si>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</si>
  <si>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</si>
  <si>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</si>
  <si>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</si>
  <si>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</si>
  <si>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</si>
  <si>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</si>
  <si>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</si>
  <si>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</si>
  <si>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</si>
  <si>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</si>
  <si>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</si>
  <si>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</si>
  <si>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</si>
  <si>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</si>
  <si>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</si>
  <si>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</si>
  <si>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</si>
  <si>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</si>
  <si>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</si>
  <si>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</si>
  <si>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</si>
  <si>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</si>
  <si>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</si>
  <si>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</si>
  <si>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</si>
  <si>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</si>
  <si>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</si>
  <si>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</si>
  <si>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</si>
  <si>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</si>
  <si>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</si>
  <si>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</si>
  <si>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</si>
  <si>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</si>
  <si>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</si>
  <si>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</si>
  <si>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</si>
  <si>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</si>
  <si>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</si>
  <si>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</si>
  <si>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</si>
  <si>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</si>
  <si>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</si>
  <si>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</si>
  <si>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</si>
  <si>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</si>
  <si>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</si>
  <si>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</si>
  <si>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</si>
  <si>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</si>
  <si>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</si>
  <si>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</si>
  <si>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</si>
  <si>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</si>
  <si>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2023 год по дому № 9  ул. Семашко в                        г. Липецке</t>
  </si>
  <si>
    <t>31.03.2024 г.</t>
  </si>
  <si>
    <t>01.01.2023 г.</t>
  </si>
  <si>
    <t>31.12.2023 г.</t>
  </si>
  <si>
    <t>01.01.23-30.09.23</t>
  </si>
  <si>
    <t>01.10.23-31.12.23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</si>
</sst>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7;&#1077;&#1084;&#1072;&#1096;&#1082;&#1086;,%20&#1076;.%209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223.78</v>
          </cell>
        </row>
        <row r="24">
          <cell r="D24">
            <v>-81224.2034303248</v>
          </cell>
        </row>
        <row r="25">
          <cell r="D25">
            <v>8088.77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U125">
            <v>54131.00129604007</v>
          </cell>
        </row>
        <row r="126">
          <cell r="AU126">
            <v>59905.31518844867</v>
          </cell>
        </row>
        <row r="127">
          <cell r="AU127">
            <v>14036.059429931138</v>
          </cell>
        </row>
      </sheetData>
      <sheetData sheetId="1">
        <row r="125">
          <cell r="AU125">
            <v>145123.3278714211</v>
          </cell>
        </row>
        <row r="126">
          <cell r="AU126">
            <v>160604.0621674226</v>
          </cell>
        </row>
        <row r="127">
          <cell r="AU127">
            <v>37630.186139225574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S7" sqref="S7"/>
    </sheetView>
  </sheetViews>
  <sheetFormatPr defaultColWidth="9.140625" defaultRowHeight="15"/>
  <cols>
    <col min="1" max="1" width="9.140625" style="8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12" hidden="1" customWidth="1"/>
    <col min="6" max="6" width="17.8515625" style="12" hidden="1" customWidth="1"/>
    <col min="7" max="12" width="9.140625" style="12" hidden="1" customWidth="1"/>
    <col min="13" max="15" width="9.140625" style="12" customWidth="1"/>
    <col min="16" max="18" width="9.140625" style="2" customWidth="1"/>
    <col min="19" max="16384" width="9.140625" style="2" customWidth="1"/>
  </cols>
  <sheetData>
    <row r="1" ht="15.75">
      <c r="E1" s="12" t="s">
        <v>116</v>
      </c>
    </row>
    <row r="2" spans="1:15" s="5" customFormat="1" ht="33.75" customHeight="1">
      <c r="A2" s="18" t="s">
        <v>240</v>
      </c>
      <c r="B2" s="18"/>
      <c r="C2" s="18"/>
      <c r="D2" s="18"/>
      <c r="E2" s="4">
        <v>2817.9</v>
      </c>
      <c r="F2" s="4"/>
      <c r="G2" s="4"/>
      <c r="H2" s="4"/>
      <c r="I2" s="4"/>
      <c r="J2" s="4"/>
      <c r="K2" s="4"/>
      <c r="L2" s="4"/>
      <c r="M2" s="4"/>
      <c r="N2" s="4"/>
      <c r="O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241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242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243</v>
      </c>
    </row>
    <row r="8" spans="1:4" ht="42.75" customHeight="1">
      <c r="A8" s="17" t="s">
        <v>63</v>
      </c>
      <c r="B8" s="17"/>
      <c r="C8" s="17"/>
      <c r="D8" s="17"/>
    </row>
    <row r="9" spans="1:4" ht="15.75">
      <c r="A9" s="6" t="s">
        <v>17</v>
      </c>
      <c r="B9" s="1" t="s">
        <v>32</v>
      </c>
      <c r="C9" s="1" t="s">
        <v>33</v>
      </c>
      <c r="D9" s="14">
        <f>'[1]по форме'!$D$23</f>
        <v>223.78</v>
      </c>
    </row>
    <row r="10" spans="1:6" ht="15.75">
      <c r="A10" s="6" t="s">
        <v>18</v>
      </c>
      <c r="B10" s="1" t="s">
        <v>34</v>
      </c>
      <c r="C10" s="1" t="s">
        <v>33</v>
      </c>
      <c r="D10" s="14">
        <f>'[1]по форме'!$D$24</f>
        <v>-81224.2034303248</v>
      </c>
      <c r="F10" s="11"/>
    </row>
    <row r="11" spans="1:4" ht="15.75">
      <c r="A11" s="6" t="s">
        <v>35</v>
      </c>
      <c r="B11" s="1" t="s">
        <v>36</v>
      </c>
      <c r="C11" s="1" t="s">
        <v>33</v>
      </c>
      <c r="D11" s="14">
        <f>'[1]по форме'!$D$25</f>
        <v>8088.77</v>
      </c>
    </row>
    <row r="12" spans="1:4" ht="31.5">
      <c r="A12" s="6" t="s">
        <v>37</v>
      </c>
      <c r="B12" s="1" t="s">
        <v>38</v>
      </c>
      <c r="C12" s="1" t="s">
        <v>33</v>
      </c>
      <c r="D12" s="14">
        <f>D13+D14+D15</f>
        <v>471429.95209248917</v>
      </c>
    </row>
    <row r="13" spans="1:4" ht="15.75">
      <c r="A13" s="6" t="s">
        <v>54</v>
      </c>
      <c r="B13" s="9" t="s">
        <v>39</v>
      </c>
      <c r="C13" s="1" t="s">
        <v>33</v>
      </c>
      <c r="D13" s="14">
        <f>'[2]УК 2022'!$AU$126+'[2]УК 2023'!$AU$126</f>
        <v>220509.3773558713</v>
      </c>
    </row>
    <row r="14" spans="1:4" ht="15.75">
      <c r="A14" s="6" t="s">
        <v>55</v>
      </c>
      <c r="B14" s="9" t="s">
        <v>40</v>
      </c>
      <c r="C14" s="1" t="s">
        <v>33</v>
      </c>
      <c r="D14" s="14">
        <f>'[2]УК 2022'!$AU$125+'[2]УК 2023'!$AU$125</f>
        <v>199254.32916746117</v>
      </c>
    </row>
    <row r="15" spans="1:4" ht="15.75">
      <c r="A15" s="6" t="s">
        <v>56</v>
      </c>
      <c r="B15" s="9" t="s">
        <v>41</v>
      </c>
      <c r="C15" s="1" t="s">
        <v>33</v>
      </c>
      <c r="D15" s="14">
        <f>'[2]УК 2022'!$AU$127+'[2]УК 2023'!$AU$127</f>
        <v>51666.245569156716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488731.58</v>
      </c>
      <c r="E16" s="12">
        <v>488731.58</v>
      </c>
      <c r="F16" s="11">
        <f>D16-E16</f>
        <v>0</v>
      </c>
    </row>
    <row r="17" spans="1:4" ht="31.5">
      <c r="A17" s="9" t="s">
        <v>19</v>
      </c>
      <c r="B17" s="9" t="s">
        <v>57</v>
      </c>
      <c r="C17" s="9" t="s">
        <v>33</v>
      </c>
      <c r="D17" s="10">
        <f>E16</f>
        <v>488731.58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407731.15656967525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612.89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D22-D98</f>
        <v>-63698.7955228138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0</v>
      </c>
      <c r="E25" s="11">
        <f>D25+F16</f>
        <v>0</v>
      </c>
    </row>
    <row r="26" spans="1:4" ht="35.25" customHeight="1">
      <c r="A26" s="17" t="s">
        <v>62</v>
      </c>
      <c r="B26" s="17"/>
      <c r="C26" s="17"/>
      <c r="D26" s="17"/>
    </row>
    <row r="27" spans="1:15" s="5" customFormat="1" ht="29.25" customHeight="1">
      <c r="A27" s="15" t="s">
        <v>22</v>
      </c>
      <c r="B27" s="3" t="s">
        <v>64</v>
      </c>
      <c r="C27" s="3" t="s">
        <v>126</v>
      </c>
      <c r="D27" s="3" t="s">
        <v>127</v>
      </c>
      <c r="E27" s="16" t="s">
        <v>244</v>
      </c>
      <c r="F27" s="16" t="s">
        <v>245</v>
      </c>
      <c r="G27" s="4"/>
      <c r="H27" s="4"/>
      <c r="I27" s="4"/>
      <c r="J27" s="4"/>
      <c r="K27" s="4"/>
      <c r="L27" s="4"/>
      <c r="M27" s="4"/>
      <c r="N27" s="4"/>
      <c r="O27" s="4"/>
    </row>
    <row r="28" spans="1:6" ht="15.75">
      <c r="A28" s="15" t="s">
        <v>128</v>
      </c>
      <c r="B28" s="3" t="s">
        <v>129</v>
      </c>
      <c r="C28" s="1" t="s">
        <v>27</v>
      </c>
      <c r="D28" s="1" t="s">
        <v>27</v>
      </c>
      <c r="E28" s="16"/>
      <c r="F28" s="16"/>
    </row>
    <row r="29" spans="1:6" ht="15.75">
      <c r="A29" s="6" t="s">
        <v>68</v>
      </c>
      <c r="B29" s="21" t="s">
        <v>130</v>
      </c>
      <c r="C29" s="22" t="s">
        <v>131</v>
      </c>
      <c r="D29" s="14">
        <f>E29*E$2*9+F29*E$2*3</f>
        <v>1301.3114111689672</v>
      </c>
      <c r="E29" s="23">
        <v>0.037371679389165594</v>
      </c>
      <c r="F29" s="24">
        <v>0.0418189092364763</v>
      </c>
    </row>
    <row r="30" spans="1:6" ht="15.75">
      <c r="A30" s="6" t="s">
        <v>70</v>
      </c>
      <c r="B30" s="21" t="s">
        <v>118</v>
      </c>
      <c r="C30" s="22" t="s">
        <v>131</v>
      </c>
      <c r="D30" s="14">
        <f aca="true" t="shared" si="0" ref="D30:D58">E30*E$2*9+F30*E$2*3</f>
        <v>877.6600030745603</v>
      </c>
      <c r="E30" s="23">
        <v>0.0252050569649064</v>
      </c>
      <c r="F30" s="24">
        <v>0.028204458743730263</v>
      </c>
    </row>
    <row r="31" spans="1:6" ht="15.75">
      <c r="A31" s="6" t="s">
        <v>72</v>
      </c>
      <c r="B31" s="21" t="s">
        <v>84</v>
      </c>
      <c r="C31" s="22" t="s">
        <v>131</v>
      </c>
      <c r="D31" s="14">
        <f t="shared" si="0"/>
        <v>780.0110519254113</v>
      </c>
      <c r="E31" s="23">
        <v>0.022400727990524998</v>
      </c>
      <c r="F31" s="24">
        <v>0.025066414621397474</v>
      </c>
    </row>
    <row r="32" spans="1:6" ht="15.75">
      <c r="A32" s="6" t="s">
        <v>122</v>
      </c>
      <c r="B32" s="21" t="s">
        <v>132</v>
      </c>
      <c r="C32" s="22" t="s">
        <v>131</v>
      </c>
      <c r="D32" s="14">
        <f t="shared" si="0"/>
        <v>2374.1006655035712</v>
      </c>
      <c r="E32" s="23">
        <v>0.0681805509021882</v>
      </c>
      <c r="F32" s="24">
        <v>0.0762940364595486</v>
      </c>
    </row>
    <row r="33" spans="1:15" s="5" customFormat="1" ht="15.75">
      <c r="A33" s="6" t="s">
        <v>123</v>
      </c>
      <c r="B33" s="21" t="s">
        <v>0</v>
      </c>
      <c r="C33" s="22" t="s">
        <v>131</v>
      </c>
      <c r="D33" s="14">
        <f t="shared" si="0"/>
        <v>24561.57828166125</v>
      </c>
      <c r="E33" s="23">
        <v>0.7053710748679144</v>
      </c>
      <c r="F33" s="24">
        <v>0.7893102327771963</v>
      </c>
      <c r="G33" s="4"/>
      <c r="H33" s="4"/>
      <c r="I33" s="4"/>
      <c r="J33" s="4"/>
      <c r="K33" s="4"/>
      <c r="L33" s="4"/>
      <c r="M33" s="4"/>
      <c r="N33" s="4"/>
      <c r="O33" s="4"/>
    </row>
    <row r="34" spans="1:6" ht="15.75">
      <c r="A34" s="6" t="s">
        <v>76</v>
      </c>
      <c r="B34" s="21" t="s">
        <v>133</v>
      </c>
      <c r="C34" s="22" t="s">
        <v>131</v>
      </c>
      <c r="D34" s="14">
        <f t="shared" si="0"/>
        <v>2836.8791144729394</v>
      </c>
      <c r="E34" s="23">
        <v>0.0814708422764586</v>
      </c>
      <c r="F34" s="24">
        <v>0.09116587250735717</v>
      </c>
    </row>
    <row r="35" spans="1:6" ht="15.75">
      <c r="A35" s="6" t="s">
        <v>78</v>
      </c>
      <c r="B35" s="21" t="s">
        <v>119</v>
      </c>
      <c r="C35" s="22" t="s">
        <v>131</v>
      </c>
      <c r="D35" s="14">
        <f t="shared" si="0"/>
        <v>1.517859344287287</v>
      </c>
      <c r="E35" s="23">
        <v>4.35906058194E-05</v>
      </c>
      <c r="F35" s="24">
        <v>4.87778879119086E-05</v>
      </c>
    </row>
    <row r="36" spans="1:6" ht="15.75">
      <c r="A36" s="6" t="s">
        <v>80</v>
      </c>
      <c r="B36" s="21" t="s">
        <v>15</v>
      </c>
      <c r="C36" s="22" t="s">
        <v>131</v>
      </c>
      <c r="D36" s="14">
        <f t="shared" si="0"/>
        <v>7850.326365894285</v>
      </c>
      <c r="E36" s="23">
        <v>0.22544940244777514</v>
      </c>
      <c r="F36" s="24">
        <v>0.2522778813390604</v>
      </c>
    </row>
    <row r="37" spans="1:6" ht="31.5">
      <c r="A37" s="6" t="s">
        <v>81</v>
      </c>
      <c r="B37" s="21" t="s">
        <v>134</v>
      </c>
      <c r="C37" s="22" t="s">
        <v>131</v>
      </c>
      <c r="D37" s="14">
        <f t="shared" si="0"/>
        <v>18487.189511342647</v>
      </c>
      <c r="E37" s="23">
        <v>0.5309238920789988</v>
      </c>
      <c r="F37" s="24">
        <v>0.5941038352363996</v>
      </c>
    </row>
    <row r="38" spans="1:6" ht="15.75">
      <c r="A38" s="6" t="s">
        <v>125</v>
      </c>
      <c r="B38" s="21" t="s">
        <v>135</v>
      </c>
      <c r="C38" s="22" t="s">
        <v>131</v>
      </c>
      <c r="D38" s="14">
        <f t="shared" si="0"/>
        <v>6054.487947804606</v>
      </c>
      <c r="E38" s="23">
        <v>0.17387566151261669</v>
      </c>
      <c r="F38" s="24">
        <v>0.19456686523261807</v>
      </c>
    </row>
    <row r="39" spans="1:6" ht="15.75">
      <c r="A39" s="6" t="s">
        <v>82</v>
      </c>
      <c r="B39" s="21" t="s">
        <v>136</v>
      </c>
      <c r="C39" s="22" t="s">
        <v>131</v>
      </c>
      <c r="D39" s="14">
        <f t="shared" si="0"/>
        <v>14750.093317428658</v>
      </c>
      <c r="E39" s="23">
        <v>0.42360018800115107</v>
      </c>
      <c r="F39" s="24">
        <v>0.47400861037328806</v>
      </c>
    </row>
    <row r="40" spans="1:6" ht="31.5">
      <c r="A40" s="6" t="s">
        <v>137</v>
      </c>
      <c r="B40" s="21" t="s">
        <v>138</v>
      </c>
      <c r="C40" s="22" t="s">
        <v>131</v>
      </c>
      <c r="D40" s="14">
        <f t="shared" si="0"/>
        <v>187.539954538607</v>
      </c>
      <c r="E40" s="23">
        <v>0.0053858615190192</v>
      </c>
      <c r="F40" s="24">
        <v>0.006026779039782484</v>
      </c>
    </row>
    <row r="41" spans="1:6" ht="31.5">
      <c r="A41" s="6" t="s">
        <v>139</v>
      </c>
      <c r="B41" s="21" t="s">
        <v>140</v>
      </c>
      <c r="C41" s="22" t="s">
        <v>131</v>
      </c>
      <c r="D41" s="14">
        <f t="shared" si="0"/>
        <v>677.429057907329</v>
      </c>
      <c r="E41" s="23">
        <v>0.01945472954723055</v>
      </c>
      <c r="F41" s="24">
        <v>0.021769842363350986</v>
      </c>
    </row>
    <row r="42" spans="1:6" ht="31.5">
      <c r="A42" s="6" t="s">
        <v>141</v>
      </c>
      <c r="B42" s="21" t="s">
        <v>142</v>
      </c>
      <c r="C42" s="22" t="s">
        <v>131</v>
      </c>
      <c r="D42" s="14">
        <f t="shared" si="0"/>
        <v>4064.574347443974</v>
      </c>
      <c r="E42" s="23">
        <v>0.1167283772833833</v>
      </c>
      <c r="F42" s="24">
        <v>0.13061905418010591</v>
      </c>
    </row>
    <row r="43" spans="1:6" ht="15.75">
      <c r="A43" s="6" t="s">
        <v>143</v>
      </c>
      <c r="B43" s="21" t="s">
        <v>144</v>
      </c>
      <c r="C43" s="22" t="s">
        <v>131</v>
      </c>
      <c r="D43" s="14">
        <f t="shared" si="0"/>
        <v>7360.226448727746</v>
      </c>
      <c r="E43" s="23">
        <v>0.21137448016875554</v>
      </c>
      <c r="F43" s="24">
        <v>0.23652804330883745</v>
      </c>
    </row>
    <row r="44" spans="1:6" ht="15.75">
      <c r="A44" s="6" t="s">
        <v>145</v>
      </c>
      <c r="B44" s="21" t="s">
        <v>146</v>
      </c>
      <c r="C44" s="22" t="s">
        <v>131</v>
      </c>
      <c r="D44" s="14">
        <f t="shared" si="0"/>
        <v>13451.05869527612</v>
      </c>
      <c r="E44" s="23">
        <v>0.38629389452071455</v>
      </c>
      <c r="F44" s="24">
        <v>0.4322628679686796</v>
      </c>
    </row>
    <row r="45" spans="1:6" ht="15.75">
      <c r="A45" s="6" t="s">
        <v>147</v>
      </c>
      <c r="B45" s="21" t="s">
        <v>120</v>
      </c>
      <c r="C45" s="22" t="s">
        <v>131</v>
      </c>
      <c r="D45" s="14">
        <f t="shared" si="0"/>
        <v>7415.543989275106</v>
      </c>
      <c r="E45" s="23">
        <v>0.21296311558084036</v>
      </c>
      <c r="F45" s="24">
        <v>0.23830572633496036</v>
      </c>
    </row>
    <row r="46" spans="1:6" ht="31.5">
      <c r="A46" s="6" t="s">
        <v>148</v>
      </c>
      <c r="B46" s="21" t="s">
        <v>149</v>
      </c>
      <c r="C46" s="22" t="s">
        <v>131</v>
      </c>
      <c r="D46" s="14">
        <f t="shared" si="0"/>
        <v>207.31428877390528</v>
      </c>
      <c r="E46" s="23">
        <v>0.00595375024483305</v>
      </c>
      <c r="F46" s="24">
        <v>0.006662246523968183</v>
      </c>
    </row>
    <row r="47" spans="1:6" ht="15.75">
      <c r="A47" s="6" t="s">
        <v>150</v>
      </c>
      <c r="B47" s="21" t="s">
        <v>151</v>
      </c>
      <c r="C47" s="22" t="s">
        <v>131</v>
      </c>
      <c r="D47" s="14">
        <f t="shared" si="0"/>
        <v>1778.1300590729934</v>
      </c>
      <c r="E47" s="23">
        <v>0.051065183867265454</v>
      </c>
      <c r="F47" s="24">
        <v>0.05714194074747004</v>
      </c>
    </row>
    <row r="48" spans="1:6" ht="15.75">
      <c r="A48" s="6" t="s">
        <v>152</v>
      </c>
      <c r="B48" s="21" t="s">
        <v>14</v>
      </c>
      <c r="C48" s="22" t="s">
        <v>131</v>
      </c>
      <c r="D48" s="14">
        <f t="shared" si="0"/>
        <v>29256.52804733964</v>
      </c>
      <c r="E48" s="23">
        <v>0.8402028729181268</v>
      </c>
      <c r="F48" s="24">
        <v>0.9401870147953839</v>
      </c>
    </row>
    <row r="49" spans="1:6" ht="31.5">
      <c r="A49" s="6" t="s">
        <v>153</v>
      </c>
      <c r="B49" s="21" t="s">
        <v>154</v>
      </c>
      <c r="C49" s="22" t="s">
        <v>131</v>
      </c>
      <c r="D49" s="14">
        <f t="shared" si="0"/>
        <v>3043.350148055574</v>
      </c>
      <c r="E49" s="23">
        <v>0.08740037551805864</v>
      </c>
      <c r="F49" s="24">
        <v>0.09780102020470761</v>
      </c>
    </row>
    <row r="50" spans="1:6" ht="31.5">
      <c r="A50" s="6" t="s">
        <v>155</v>
      </c>
      <c r="B50" s="21" t="s">
        <v>156</v>
      </c>
      <c r="C50" s="22" t="s">
        <v>131</v>
      </c>
      <c r="D50" s="14">
        <f t="shared" si="0"/>
        <v>6624.7392709014275</v>
      </c>
      <c r="E50" s="23">
        <v>0.19025240994893294</v>
      </c>
      <c r="F50" s="24">
        <v>0.21289244673285596</v>
      </c>
    </row>
    <row r="51" spans="1:6" ht="31.5">
      <c r="A51" s="6" t="s">
        <v>157</v>
      </c>
      <c r="B51" s="21" t="s">
        <v>158</v>
      </c>
      <c r="C51" s="22" t="s">
        <v>131</v>
      </c>
      <c r="D51" s="14">
        <f t="shared" si="0"/>
        <v>2420.268887225643</v>
      </c>
      <c r="E51" s="23">
        <v>0.06950643182919496</v>
      </c>
      <c r="F51" s="24">
        <v>0.07777769721686915</v>
      </c>
    </row>
    <row r="52" spans="1:6" ht="31.5">
      <c r="A52" s="6" t="s">
        <v>159</v>
      </c>
      <c r="B52" s="21" t="s">
        <v>160</v>
      </c>
      <c r="C52" s="22" t="s">
        <v>131</v>
      </c>
      <c r="D52" s="14">
        <f t="shared" si="0"/>
        <v>4684.409075787513</v>
      </c>
      <c r="E52" s="23">
        <v>0.13452908550979994</v>
      </c>
      <c r="F52" s="24">
        <v>0.15053804668546614</v>
      </c>
    </row>
    <row r="53" spans="1:6" ht="15.75">
      <c r="A53" s="6" t="s">
        <v>161</v>
      </c>
      <c r="B53" s="21" t="s">
        <v>164</v>
      </c>
      <c r="C53" s="22" t="s">
        <v>131</v>
      </c>
      <c r="D53" s="14">
        <f t="shared" si="0"/>
        <v>952.330250261582</v>
      </c>
      <c r="E53" s="23">
        <v>0.027349472601188547</v>
      </c>
      <c r="F53" s="24">
        <v>0.030604059840729985</v>
      </c>
    </row>
    <row r="54" spans="1:6" ht="31.5">
      <c r="A54" s="6" t="s">
        <v>162</v>
      </c>
      <c r="B54" s="21" t="s">
        <v>166</v>
      </c>
      <c r="C54" s="22" t="s">
        <v>131</v>
      </c>
      <c r="D54" s="14">
        <f t="shared" si="0"/>
        <v>12168.467549353361</v>
      </c>
      <c r="E54" s="23">
        <v>0.34945983260332153</v>
      </c>
      <c r="F54" s="24">
        <v>0.3910455526831168</v>
      </c>
    </row>
    <row r="55" spans="1:6" ht="15.75">
      <c r="A55" s="6" t="s">
        <v>163</v>
      </c>
      <c r="B55" s="21" t="s">
        <v>169</v>
      </c>
      <c r="C55" s="22" t="s">
        <v>170</v>
      </c>
      <c r="D55" s="14">
        <f t="shared" si="0"/>
        <v>11272.677559666483</v>
      </c>
      <c r="E55" s="23">
        <v>0.3237341100689057</v>
      </c>
      <c r="F55" s="24">
        <v>0.36225846916710547</v>
      </c>
    </row>
    <row r="56" spans="1:6" ht="31.5">
      <c r="A56" s="6" t="s">
        <v>165</v>
      </c>
      <c r="B56" s="21" t="s">
        <v>171</v>
      </c>
      <c r="C56" s="22" t="s">
        <v>6</v>
      </c>
      <c r="D56" s="14">
        <f t="shared" si="0"/>
        <v>5420.950322602918</v>
      </c>
      <c r="E56" s="23">
        <v>0.15568142698366377</v>
      </c>
      <c r="F56" s="24">
        <v>0.17420751679471977</v>
      </c>
    </row>
    <row r="57" spans="1:6" ht="15.75">
      <c r="A57" s="6" t="s">
        <v>167</v>
      </c>
      <c r="B57" s="21" t="s">
        <v>172</v>
      </c>
      <c r="C57" s="22" t="s">
        <v>6</v>
      </c>
      <c r="D57" s="14">
        <f t="shared" si="0"/>
        <v>3769.055565663152</v>
      </c>
      <c r="E57" s="23">
        <v>0.10824152850037845</v>
      </c>
      <c r="F57" s="24">
        <v>0.12112227039192348</v>
      </c>
    </row>
    <row r="58" spans="1:6" ht="15.75">
      <c r="A58" s="6" t="s">
        <v>168</v>
      </c>
      <c r="B58" s="21" t="s">
        <v>173</v>
      </c>
      <c r="C58" s="22" t="s">
        <v>174</v>
      </c>
      <c r="D58" s="14">
        <f t="shared" si="0"/>
        <v>4521.576498353138</v>
      </c>
      <c r="E58" s="23">
        <v>0.12985278218550766</v>
      </c>
      <c r="F58" s="24">
        <v>0.14530526326558307</v>
      </c>
    </row>
    <row r="59" spans="1:6" ht="15.75">
      <c r="A59" s="15" t="s">
        <v>175</v>
      </c>
      <c r="B59" s="25" t="s">
        <v>176</v>
      </c>
      <c r="C59" s="26" t="s">
        <v>27</v>
      </c>
      <c r="D59" s="26" t="s">
        <v>27</v>
      </c>
      <c r="E59" s="23"/>
      <c r="F59" s="24"/>
    </row>
    <row r="60" spans="1:15" s="5" customFormat="1" ht="30.75" customHeight="1">
      <c r="A60" s="6" t="s">
        <v>177</v>
      </c>
      <c r="B60" s="21" t="s">
        <v>178</v>
      </c>
      <c r="C60" s="26" t="s">
        <v>27</v>
      </c>
      <c r="D60" s="26" t="s">
        <v>27</v>
      </c>
      <c r="E60" s="23"/>
      <c r="F60" s="24"/>
      <c r="G60" s="4"/>
      <c r="H60" s="4"/>
      <c r="I60" s="4"/>
      <c r="J60" s="4"/>
      <c r="K60" s="4"/>
      <c r="L60" s="4"/>
      <c r="M60" s="4"/>
      <c r="N60" s="4"/>
      <c r="O60" s="4"/>
    </row>
    <row r="61" spans="1:6" ht="31.5">
      <c r="A61" s="6" t="s">
        <v>179</v>
      </c>
      <c r="B61" s="21" t="s">
        <v>8</v>
      </c>
      <c r="C61" s="27" t="s">
        <v>180</v>
      </c>
      <c r="D61" s="14">
        <f aca="true" t="shared" si="1" ref="D61:D68">E61*E$2*9+F61*E$2*3</f>
        <v>6703.878770602185</v>
      </c>
      <c r="E61" s="23">
        <v>0.19252517570235</v>
      </c>
      <c r="F61" s="24">
        <v>0.21543567161092966</v>
      </c>
    </row>
    <row r="62" spans="1:6" ht="31.5">
      <c r="A62" s="6" t="s">
        <v>181</v>
      </c>
      <c r="B62" s="21" t="s">
        <v>182</v>
      </c>
      <c r="C62" s="27" t="s">
        <v>11</v>
      </c>
      <c r="D62" s="14">
        <f t="shared" si="1"/>
        <v>12690.990628624264</v>
      </c>
      <c r="E62" s="23">
        <v>0.36446589865665</v>
      </c>
      <c r="F62" s="24">
        <v>0.4078373405967914</v>
      </c>
    </row>
    <row r="63" spans="1:6" ht="15.75">
      <c r="A63" s="6" t="s">
        <v>183</v>
      </c>
      <c r="B63" s="21" t="s">
        <v>184</v>
      </c>
      <c r="C63" s="27" t="s">
        <v>10</v>
      </c>
      <c r="D63" s="14">
        <f t="shared" si="1"/>
        <v>3246.532486392253</v>
      </c>
      <c r="E63" s="23">
        <v>0.09323546244705</v>
      </c>
      <c r="F63" s="24">
        <v>0.10433048247824894</v>
      </c>
    </row>
    <row r="64" spans="1:6" ht="15.75">
      <c r="A64" s="6" t="s">
        <v>185</v>
      </c>
      <c r="B64" s="21" t="s">
        <v>13</v>
      </c>
      <c r="C64" s="27" t="s">
        <v>10</v>
      </c>
      <c r="D64" s="14">
        <f t="shared" si="1"/>
        <v>6661.7160110386485</v>
      </c>
      <c r="E64" s="23">
        <v>0.1913143255407</v>
      </c>
      <c r="F64" s="24">
        <v>0.2140807302800433</v>
      </c>
    </row>
    <row r="65" spans="1:6" ht="15.75">
      <c r="A65" s="6" t="s">
        <v>186</v>
      </c>
      <c r="B65" s="21" t="s">
        <v>121</v>
      </c>
      <c r="C65" s="27" t="s">
        <v>131</v>
      </c>
      <c r="D65" s="14">
        <f t="shared" si="1"/>
        <v>1728.673142104966</v>
      </c>
      <c r="E65" s="23">
        <v>0.04964485662765</v>
      </c>
      <c r="F65" s="24">
        <v>0.05555259456634035</v>
      </c>
    </row>
    <row r="66" spans="1:15" s="5" customFormat="1" ht="28.5" customHeight="1">
      <c r="A66" s="6" t="s">
        <v>187</v>
      </c>
      <c r="B66" s="21" t="s">
        <v>188</v>
      </c>
      <c r="C66" s="27" t="s">
        <v>131</v>
      </c>
      <c r="D66" s="14">
        <f t="shared" si="1"/>
        <v>9107.156065723722</v>
      </c>
      <c r="E66" s="23">
        <v>0.2615436349164</v>
      </c>
      <c r="F66" s="24">
        <v>0.2926673274714516</v>
      </c>
      <c r="G66" s="4"/>
      <c r="H66" s="4"/>
      <c r="I66" s="4"/>
      <c r="J66" s="4"/>
      <c r="K66" s="4"/>
      <c r="L66" s="4"/>
      <c r="M66" s="4"/>
      <c r="N66" s="4"/>
      <c r="O66" s="4"/>
    </row>
    <row r="67" spans="1:6" ht="15.75">
      <c r="A67" s="6" t="s">
        <v>189</v>
      </c>
      <c r="B67" s="21" t="s">
        <v>190</v>
      </c>
      <c r="C67" s="27" t="s">
        <v>9</v>
      </c>
      <c r="D67" s="14">
        <f t="shared" si="1"/>
        <v>1855.1614207955727</v>
      </c>
      <c r="E67" s="23">
        <v>0.05327740711259999</v>
      </c>
      <c r="F67" s="24">
        <v>0.05961741855899939</v>
      </c>
    </row>
    <row r="68" spans="1:6" ht="15.75">
      <c r="A68" s="6" t="s">
        <v>191</v>
      </c>
      <c r="B68" s="21" t="s">
        <v>192</v>
      </c>
      <c r="C68" s="27" t="s">
        <v>7</v>
      </c>
      <c r="D68" s="14">
        <f t="shared" si="1"/>
        <v>1433.5338251602159</v>
      </c>
      <c r="E68" s="23">
        <v>0.04116890549610001</v>
      </c>
      <c r="F68" s="24">
        <v>0.04606800525013591</v>
      </c>
    </row>
    <row r="69" spans="1:6" ht="31.5">
      <c r="A69" s="6" t="s">
        <v>71</v>
      </c>
      <c r="B69" s="21" t="s">
        <v>193</v>
      </c>
      <c r="C69" s="1" t="s">
        <v>27</v>
      </c>
      <c r="D69" s="1" t="s">
        <v>27</v>
      </c>
      <c r="E69" s="23"/>
      <c r="F69" s="24"/>
    </row>
    <row r="70" spans="1:6" ht="15.75">
      <c r="A70" s="6" t="s">
        <v>194</v>
      </c>
      <c r="B70" s="21" t="s">
        <v>195</v>
      </c>
      <c r="C70" s="22" t="s">
        <v>11</v>
      </c>
      <c r="D70" s="14">
        <f aca="true" t="shared" si="2" ref="D70:D75">E70*E$2*9+F70*E$2*3</f>
        <v>11299.619563027583</v>
      </c>
      <c r="E70" s="23">
        <v>0.3245078433222</v>
      </c>
      <c r="F70" s="24">
        <v>0.3631242766775418</v>
      </c>
    </row>
    <row r="71" spans="1:6" ht="15.75">
      <c r="A71" s="6" t="s">
        <v>196</v>
      </c>
      <c r="B71" s="21" t="s">
        <v>197</v>
      </c>
      <c r="C71" s="22" t="s">
        <v>11</v>
      </c>
      <c r="D71" s="14">
        <f t="shared" si="2"/>
        <v>27068.491639789954</v>
      </c>
      <c r="E71" s="23">
        <v>0.7773658037793</v>
      </c>
      <c r="F71" s="24">
        <v>0.8698723344290367</v>
      </c>
    </row>
    <row r="72" spans="1:15" s="5" customFormat="1" ht="15.75">
      <c r="A72" s="6" t="s">
        <v>198</v>
      </c>
      <c r="B72" s="21" t="s">
        <v>117</v>
      </c>
      <c r="C72" s="22" t="s">
        <v>199</v>
      </c>
      <c r="D72" s="14">
        <f t="shared" si="2"/>
        <v>2403.277295121538</v>
      </c>
      <c r="E72" s="23">
        <v>0.06901845921405</v>
      </c>
      <c r="F72" s="24">
        <v>0.07723165586052196</v>
      </c>
      <c r="G72" s="4"/>
      <c r="H72" s="4"/>
      <c r="I72" s="4"/>
      <c r="J72" s="4"/>
      <c r="K72" s="4"/>
      <c r="L72" s="4"/>
      <c r="M72" s="4"/>
      <c r="N72" s="4"/>
      <c r="O72" s="4"/>
    </row>
    <row r="73" spans="1:6" ht="15.75">
      <c r="A73" s="6" t="s">
        <v>200</v>
      </c>
      <c r="B73" s="21" t="s">
        <v>201</v>
      </c>
      <c r="C73" s="22" t="s">
        <v>9</v>
      </c>
      <c r="D73" s="14">
        <f t="shared" si="2"/>
        <v>1011.9062295248581</v>
      </c>
      <c r="E73" s="23">
        <v>0.029060403879600002</v>
      </c>
      <c r="F73" s="24">
        <v>0.0325185919412724</v>
      </c>
    </row>
    <row r="74" spans="1:6" ht="15.75">
      <c r="A74" s="6" t="s">
        <v>202</v>
      </c>
      <c r="B74" s="21" t="s">
        <v>203</v>
      </c>
      <c r="C74" s="22" t="s">
        <v>12</v>
      </c>
      <c r="D74" s="14">
        <f t="shared" si="2"/>
        <v>11974.223716044151</v>
      </c>
      <c r="E74" s="23">
        <v>0.3438814459085999</v>
      </c>
      <c r="F74" s="24">
        <v>0.38480333797172334</v>
      </c>
    </row>
    <row r="75" spans="1:6" ht="15.75">
      <c r="A75" s="6" t="s">
        <v>204</v>
      </c>
      <c r="B75" s="21" t="s">
        <v>205</v>
      </c>
      <c r="C75" s="22" t="s">
        <v>11</v>
      </c>
      <c r="D75" s="14">
        <f t="shared" si="2"/>
        <v>505.95311476242904</v>
      </c>
      <c r="E75" s="23">
        <v>0.014530201939800001</v>
      </c>
      <c r="F75" s="24">
        <v>0.0162592959706362</v>
      </c>
    </row>
    <row r="76" spans="1:6" ht="15.75">
      <c r="A76" s="15" t="s">
        <v>206</v>
      </c>
      <c r="B76" s="3" t="s">
        <v>207</v>
      </c>
      <c r="C76" s="1" t="s">
        <v>27</v>
      </c>
      <c r="D76" s="1" t="s">
        <v>27</v>
      </c>
      <c r="E76" s="23"/>
      <c r="F76" s="24"/>
    </row>
    <row r="77" spans="1:15" s="5" customFormat="1" ht="15.75">
      <c r="A77" s="6" t="s">
        <v>65</v>
      </c>
      <c r="B77" s="28" t="s">
        <v>2</v>
      </c>
      <c r="C77" s="27" t="s">
        <v>208</v>
      </c>
      <c r="D77" s="14">
        <f>E77*E$2*9+F77*E$2*3</f>
        <v>1439.9004018543096</v>
      </c>
      <c r="E77" s="23">
        <v>0.041351743870509154</v>
      </c>
      <c r="F77" s="24">
        <v>0.046272601391099746</v>
      </c>
      <c r="G77" s="4"/>
      <c r="H77" s="4"/>
      <c r="I77" s="4"/>
      <c r="J77" s="4"/>
      <c r="K77" s="4"/>
      <c r="L77" s="4"/>
      <c r="M77" s="4"/>
      <c r="N77" s="4"/>
      <c r="O77" s="4"/>
    </row>
    <row r="78" spans="1:6" ht="15.75">
      <c r="A78" s="6" t="s">
        <v>209</v>
      </c>
      <c r="B78" s="28" t="s">
        <v>3</v>
      </c>
      <c r="C78" s="22" t="s">
        <v>131</v>
      </c>
      <c r="D78" s="14">
        <f>E78*E$2*9+F78*E$2*3</f>
        <v>1254.5529108130063</v>
      </c>
      <c r="E78" s="23">
        <v>0.03602884655989575</v>
      </c>
      <c r="F78" s="24">
        <v>0.040316279300523346</v>
      </c>
    </row>
    <row r="79" spans="1:6" ht="31.5">
      <c r="A79" s="15" t="s">
        <v>210</v>
      </c>
      <c r="B79" s="29" t="s">
        <v>211</v>
      </c>
      <c r="C79" s="1" t="s">
        <v>27</v>
      </c>
      <c r="D79" s="1" t="s">
        <v>27</v>
      </c>
      <c r="E79" s="23"/>
      <c r="F79" s="24"/>
    </row>
    <row r="80" spans="1:6" ht="31.5">
      <c r="A80" s="6" t="s">
        <v>66</v>
      </c>
      <c r="B80" s="30" t="s">
        <v>212</v>
      </c>
      <c r="C80" s="22" t="s">
        <v>213</v>
      </c>
      <c r="D80" s="14">
        <f>E80*E$2*9+F80*E$2*3</f>
        <v>1189.495772806471</v>
      </c>
      <c r="E80" s="23">
        <v>0.034160504760469806</v>
      </c>
      <c r="F80" s="24">
        <v>0.038225604826965714</v>
      </c>
    </row>
    <row r="81" spans="1:6" ht="15.75">
      <c r="A81" s="6" t="s">
        <v>73</v>
      </c>
      <c r="B81" s="30" t="s">
        <v>214</v>
      </c>
      <c r="C81" s="22" t="s">
        <v>131</v>
      </c>
      <c r="D81" s="14">
        <f>E81*E$2*9+F81*E$2*3</f>
        <v>2628.0469663547465</v>
      </c>
      <c r="E81" s="23">
        <v>0.07547350142580614</v>
      </c>
      <c r="F81" s="24">
        <v>0.08445484809547707</v>
      </c>
    </row>
    <row r="82" spans="1:6" ht="15.75">
      <c r="A82" s="15" t="s">
        <v>215</v>
      </c>
      <c r="B82" s="29" t="s">
        <v>216</v>
      </c>
      <c r="C82" s="1" t="s">
        <v>27</v>
      </c>
      <c r="D82" s="1" t="s">
        <v>27</v>
      </c>
      <c r="E82" s="23"/>
      <c r="F82" s="24"/>
    </row>
    <row r="83" spans="1:15" s="5" customFormat="1" ht="31.5">
      <c r="A83" s="6" t="s">
        <v>67</v>
      </c>
      <c r="B83" s="21" t="s">
        <v>217</v>
      </c>
      <c r="C83" s="26" t="s">
        <v>5</v>
      </c>
      <c r="D83" s="14">
        <f>E83*E$2*9+F83*E$2*3</f>
        <v>29973.505773717567</v>
      </c>
      <c r="E83" s="23">
        <v>0.860793379916985</v>
      </c>
      <c r="F83" s="24">
        <v>0.9632277921271062</v>
      </c>
      <c r="G83" s="4"/>
      <c r="H83" s="4"/>
      <c r="I83" s="4"/>
      <c r="J83" s="4"/>
      <c r="K83" s="4"/>
      <c r="L83" s="4"/>
      <c r="M83" s="4"/>
      <c r="N83" s="4"/>
      <c r="O83" s="4"/>
    </row>
    <row r="84" spans="1:6" ht="31.5">
      <c r="A84" s="6" t="s">
        <v>218</v>
      </c>
      <c r="B84" s="21" t="s">
        <v>219</v>
      </c>
      <c r="C84" s="26" t="s">
        <v>10</v>
      </c>
      <c r="D84" s="14">
        <f>E84*E$2*9+F84*E$2*3</f>
        <v>11970.0074400878</v>
      </c>
      <c r="E84" s="23">
        <v>0.343760360892435</v>
      </c>
      <c r="F84" s="24">
        <v>0.3846678438386348</v>
      </c>
    </row>
    <row r="85" spans="1:6" ht="15.75">
      <c r="A85" s="6" t="s">
        <v>74</v>
      </c>
      <c r="B85" s="21" t="s">
        <v>220</v>
      </c>
      <c r="C85" s="26" t="s">
        <v>6</v>
      </c>
      <c r="D85" s="14">
        <f>E85*E$2*9+F85*E$2*3</f>
        <v>2276.7890164309306</v>
      </c>
      <c r="E85" s="23">
        <v>0.0653859087291</v>
      </c>
      <c r="F85" s="24">
        <v>0.0731668318678629</v>
      </c>
    </row>
    <row r="86" spans="1:6" ht="15.75">
      <c r="A86" s="6" t="s">
        <v>221</v>
      </c>
      <c r="B86" s="21" t="s">
        <v>222</v>
      </c>
      <c r="C86" s="26" t="s">
        <v>12</v>
      </c>
      <c r="D86" s="14">
        <f>E86*E$2*9+F86*E$2*3</f>
        <v>1087.7991967392222</v>
      </c>
      <c r="E86" s="23">
        <v>0.031239934170569996</v>
      </c>
      <c r="F86" s="24">
        <v>0.03495748633686783</v>
      </c>
    </row>
    <row r="87" spans="1:6" ht="15.75">
      <c r="A87" s="6" t="s">
        <v>124</v>
      </c>
      <c r="B87" s="28" t="s">
        <v>223</v>
      </c>
      <c r="C87" s="27" t="s">
        <v>79</v>
      </c>
      <c r="D87" s="14">
        <f>E87*E$2*9+F87*E$2*3</f>
        <v>455.357803286186</v>
      </c>
      <c r="E87" s="23">
        <v>0.01307718174582</v>
      </c>
      <c r="F87" s="24">
        <v>0.01463336637357258</v>
      </c>
    </row>
    <row r="88" spans="1:6" ht="15.75">
      <c r="A88" s="6" t="s">
        <v>77</v>
      </c>
      <c r="B88" s="30" t="s">
        <v>224</v>
      </c>
      <c r="C88" s="1" t="s">
        <v>27</v>
      </c>
      <c r="D88" s="1" t="s">
        <v>27</v>
      </c>
      <c r="E88" s="23"/>
      <c r="F88" s="24"/>
    </row>
    <row r="89" spans="1:6" ht="15.75">
      <c r="A89" s="6" t="s">
        <v>225</v>
      </c>
      <c r="B89" s="28" t="s">
        <v>226</v>
      </c>
      <c r="C89" s="22" t="s">
        <v>79</v>
      </c>
      <c r="D89" s="14">
        <f>E89*E$2*9+F89*E$2*3</f>
        <v>139.13710655966798</v>
      </c>
      <c r="E89" s="23">
        <v>0.003995805533445</v>
      </c>
      <c r="F89" s="24">
        <v>0.004471306391924955</v>
      </c>
    </row>
    <row r="90" spans="1:6" ht="15.75">
      <c r="A90" s="6" t="s">
        <v>227</v>
      </c>
      <c r="B90" s="28" t="s">
        <v>228</v>
      </c>
      <c r="C90" s="27" t="s">
        <v>79</v>
      </c>
      <c r="D90" s="14">
        <f>E90*E$2*9+F90*E$2*3</f>
        <v>21.08137978176788</v>
      </c>
      <c r="E90" s="23">
        <v>0.000605425080825</v>
      </c>
      <c r="F90" s="24">
        <v>0.0006774706654431751</v>
      </c>
    </row>
    <row r="91" spans="1:6" ht="15.75">
      <c r="A91" s="6" t="s">
        <v>229</v>
      </c>
      <c r="B91" s="28" t="s">
        <v>230</v>
      </c>
      <c r="C91" s="22" t="s">
        <v>79</v>
      </c>
      <c r="D91" s="14">
        <f>E91*E$2*9+F91*E$2*3</f>
        <v>118.05572677790012</v>
      </c>
      <c r="E91" s="23">
        <v>0.00339038045262</v>
      </c>
      <c r="F91" s="24">
        <v>0.0037938357264817803</v>
      </c>
    </row>
    <row r="92" spans="1:6" ht="15.75">
      <c r="A92" s="6" t="s">
        <v>231</v>
      </c>
      <c r="B92" s="28" t="s">
        <v>232</v>
      </c>
      <c r="C92" s="22" t="s">
        <v>79</v>
      </c>
      <c r="D92" s="14">
        <f>E92*E$2*9+F92*E$2*3</f>
        <v>4.216275956353575</v>
      </c>
      <c r="E92" s="23">
        <v>0.00012108501616500001</v>
      </c>
      <c r="F92" s="24">
        <v>0.000135494133088635</v>
      </c>
    </row>
    <row r="93" spans="1:15" s="5" customFormat="1" ht="15.75">
      <c r="A93" s="6" t="s">
        <v>233</v>
      </c>
      <c r="B93" s="28" t="s">
        <v>234</v>
      </c>
      <c r="C93" s="27" t="s">
        <v>79</v>
      </c>
      <c r="D93" s="14">
        <f>E93*E$2*9+F93*E$2*3</f>
        <v>21.08137978176788</v>
      </c>
      <c r="E93" s="23">
        <v>0.000605425080825</v>
      </c>
      <c r="F93" s="24">
        <v>0.0006774706654431751</v>
      </c>
      <c r="G93" s="4"/>
      <c r="H93" s="4"/>
      <c r="I93" s="4"/>
      <c r="J93" s="4"/>
      <c r="K93" s="4"/>
      <c r="L93" s="4"/>
      <c r="M93" s="4"/>
      <c r="N93" s="4"/>
      <c r="O93" s="4"/>
    </row>
    <row r="94" spans="1:6" ht="15.75">
      <c r="A94" s="15" t="s">
        <v>235</v>
      </c>
      <c r="B94" s="29" t="s">
        <v>236</v>
      </c>
      <c r="C94" s="1" t="s">
        <v>27</v>
      </c>
      <c r="D94" s="1" t="s">
        <v>27</v>
      </c>
      <c r="E94" s="23"/>
      <c r="F94" s="24"/>
    </row>
    <row r="95" spans="1:6" ht="15.75">
      <c r="A95" s="6" t="s">
        <v>69</v>
      </c>
      <c r="B95" s="28" t="s">
        <v>237</v>
      </c>
      <c r="C95" s="22" t="s">
        <v>4</v>
      </c>
      <c r="D95" s="14">
        <f>E95*E$2*9+F95*E$2*3</f>
        <v>37314.042213729146</v>
      </c>
      <c r="E95" s="23">
        <v>1.07160239306025</v>
      </c>
      <c r="F95" s="24">
        <v>1.1991230778344197</v>
      </c>
    </row>
    <row r="96" spans="1:6" ht="15.75">
      <c r="A96" s="6" t="s">
        <v>238</v>
      </c>
      <c r="B96" s="28" t="s">
        <v>1</v>
      </c>
      <c r="C96" s="1" t="s">
        <v>27</v>
      </c>
      <c r="D96" s="14">
        <f>E96*E$2*9+F96*E$2*3</f>
        <v>51666.245569156716</v>
      </c>
      <c r="E96" s="23">
        <v>1.48377578808591</v>
      </c>
      <c r="F96" s="24">
        <v>1.6603451068681332</v>
      </c>
    </row>
    <row r="97" spans="1:6" ht="15.75">
      <c r="A97" s="6" t="s">
        <v>75</v>
      </c>
      <c r="B97" s="28" t="s">
        <v>239</v>
      </c>
      <c r="C97" s="1"/>
      <c r="D97" s="14">
        <f>E97*E$2*9+F97*E$2*3</f>
        <v>33028.19770409573</v>
      </c>
      <c r="E97" s="23">
        <v>0.9485194741285276</v>
      </c>
      <c r="F97" s="24">
        <v>1.0613932915498223</v>
      </c>
    </row>
    <row r="98" spans="1:6" ht="15.75">
      <c r="A98" s="6"/>
      <c r="B98" s="3" t="s">
        <v>83</v>
      </c>
      <c r="C98" s="1" t="s">
        <v>33</v>
      </c>
      <c r="D98" s="7">
        <f>SUM(D29:D58)+SUM(D61:D68)+SUM(D70:D75)+SUM(D77:D78)+SUM(D80:D81)+SUM(D83:D87)+SUM(D89:D93)+SUM(D95:D97)</f>
        <v>471429.95209248905</v>
      </c>
      <c r="E98" s="13">
        <f>SUM(E29:E58)+SUM(E61:E68)+SUM(E70:E75)+SUM(E77:E78)+SUM(E80:E81)+SUM(E83:E87)+SUM(E89:E93)+SUM(E95:E97)</f>
        <v>13.538749351489852</v>
      </c>
      <c r="F98" s="13">
        <f>SUM(F29:F58)+SUM(F61:F68)+SUM(F70:F75)+SUM(F77:F78)+SUM(F80:F81)+SUM(F83:F87)+SUM(F89:F93)+SUM(F95:F97)</f>
        <v>15.149860524317143</v>
      </c>
    </row>
    <row r="99" spans="1:4" ht="15.75">
      <c r="A99" s="17" t="s">
        <v>85</v>
      </c>
      <c r="B99" s="17"/>
      <c r="C99" s="17"/>
      <c r="D99" s="17"/>
    </row>
    <row r="100" spans="1:4" ht="15.75">
      <c r="A100" s="6" t="s">
        <v>86</v>
      </c>
      <c r="B100" s="1" t="s">
        <v>87</v>
      </c>
      <c r="C100" s="1" t="s">
        <v>88</v>
      </c>
      <c r="D100" s="20">
        <v>1</v>
      </c>
    </row>
    <row r="101" spans="1:4" ht="15.75">
      <c r="A101" s="6" t="s">
        <v>89</v>
      </c>
      <c r="B101" s="1" t="s">
        <v>90</v>
      </c>
      <c r="C101" s="1" t="s">
        <v>88</v>
      </c>
      <c r="D101" s="20">
        <v>1</v>
      </c>
    </row>
    <row r="102" spans="1:4" ht="15.75">
      <c r="A102" s="6" t="s">
        <v>91</v>
      </c>
      <c r="B102" s="1" t="s">
        <v>92</v>
      </c>
      <c r="C102" s="1" t="s">
        <v>88</v>
      </c>
      <c r="D102" s="1">
        <v>0</v>
      </c>
    </row>
    <row r="103" spans="1:4" ht="15.75">
      <c r="A103" s="6" t="s">
        <v>93</v>
      </c>
      <c r="B103" s="1" t="s">
        <v>94</v>
      </c>
      <c r="C103" s="1" t="s">
        <v>33</v>
      </c>
      <c r="D103" s="19">
        <v>-14079.79</v>
      </c>
    </row>
    <row r="104" spans="1:4" ht="15.75">
      <c r="A104" s="17" t="s">
        <v>95</v>
      </c>
      <c r="B104" s="17"/>
      <c r="C104" s="17"/>
      <c r="D104" s="17"/>
    </row>
    <row r="105" spans="1:4" ht="15.75">
      <c r="A105" s="6" t="s">
        <v>96</v>
      </c>
      <c r="B105" s="1" t="s">
        <v>32</v>
      </c>
      <c r="C105" s="1" t="s">
        <v>33</v>
      </c>
      <c r="D105" s="1">
        <v>0</v>
      </c>
    </row>
    <row r="106" spans="1:4" ht="15.75">
      <c r="A106" s="6" t="s">
        <v>97</v>
      </c>
      <c r="B106" s="1" t="s">
        <v>34</v>
      </c>
      <c r="C106" s="1" t="s">
        <v>33</v>
      </c>
      <c r="D106" s="1">
        <v>0</v>
      </c>
    </row>
    <row r="107" spans="1:4" ht="15.75">
      <c r="A107" s="6" t="s">
        <v>98</v>
      </c>
      <c r="B107" s="1" t="s">
        <v>36</v>
      </c>
      <c r="C107" s="1" t="s">
        <v>33</v>
      </c>
      <c r="D107" s="1">
        <v>0</v>
      </c>
    </row>
    <row r="108" spans="1:4" ht="15.75">
      <c r="A108" s="6" t="s">
        <v>99</v>
      </c>
      <c r="B108" s="1" t="s">
        <v>59</v>
      </c>
      <c r="C108" s="1" t="s">
        <v>33</v>
      </c>
      <c r="D108" s="1">
        <v>0</v>
      </c>
    </row>
    <row r="109" spans="1:4" ht="15.75">
      <c r="A109" s="6" t="s">
        <v>100</v>
      </c>
      <c r="B109" s="1" t="s">
        <v>101</v>
      </c>
      <c r="C109" s="1" t="s">
        <v>33</v>
      </c>
      <c r="D109" s="1">
        <v>0</v>
      </c>
    </row>
    <row r="110" spans="1:4" ht="15.75">
      <c r="A110" s="6" t="s">
        <v>102</v>
      </c>
      <c r="B110" s="1" t="s">
        <v>61</v>
      </c>
      <c r="C110" s="1" t="s">
        <v>33</v>
      </c>
      <c r="D110" s="1">
        <v>0</v>
      </c>
    </row>
    <row r="111" spans="1:4" ht="15.75">
      <c r="A111" s="17" t="s">
        <v>103</v>
      </c>
      <c r="B111" s="17"/>
      <c r="C111" s="17"/>
      <c r="D111" s="17"/>
    </row>
    <row r="112" spans="1:4" ht="15.75">
      <c r="A112" s="6" t="s">
        <v>104</v>
      </c>
      <c r="B112" s="1" t="s">
        <v>87</v>
      </c>
      <c r="C112" s="1" t="s">
        <v>88</v>
      </c>
      <c r="D112" s="1">
        <v>0</v>
      </c>
    </row>
    <row r="113" spans="1:4" ht="15.75">
      <c r="A113" s="6" t="s">
        <v>105</v>
      </c>
      <c r="B113" s="1" t="s">
        <v>90</v>
      </c>
      <c r="C113" s="1" t="s">
        <v>88</v>
      </c>
      <c r="D113" s="1">
        <v>0</v>
      </c>
    </row>
    <row r="114" spans="1:4" ht="15.75">
      <c r="A114" s="6" t="s">
        <v>106</v>
      </c>
      <c r="B114" s="1" t="s">
        <v>107</v>
      </c>
      <c r="C114" s="1" t="s">
        <v>88</v>
      </c>
      <c r="D114" s="1">
        <v>0</v>
      </c>
    </row>
    <row r="115" spans="1:4" ht="15.75">
      <c r="A115" s="6" t="s">
        <v>108</v>
      </c>
      <c r="B115" s="1" t="s">
        <v>94</v>
      </c>
      <c r="C115" s="1" t="s">
        <v>33</v>
      </c>
      <c r="D115" s="1">
        <v>0</v>
      </c>
    </row>
    <row r="116" spans="1:4" ht="15.75">
      <c r="A116" s="17" t="s">
        <v>109</v>
      </c>
      <c r="B116" s="17"/>
      <c r="C116" s="17"/>
      <c r="D116" s="17"/>
    </row>
    <row r="117" spans="1:4" ht="15.75">
      <c r="A117" s="6" t="s">
        <v>110</v>
      </c>
      <c r="B117" s="1" t="s">
        <v>111</v>
      </c>
      <c r="C117" s="1" t="s">
        <v>88</v>
      </c>
      <c r="D117" s="1">
        <v>4</v>
      </c>
    </row>
    <row r="118" spans="1:4" ht="15.75">
      <c r="A118" s="6" t="s">
        <v>112</v>
      </c>
      <c r="B118" s="1" t="s">
        <v>113</v>
      </c>
      <c r="C118" s="1" t="s">
        <v>88</v>
      </c>
      <c r="D118" s="1">
        <v>0</v>
      </c>
    </row>
    <row r="119" spans="1:4" ht="31.5">
      <c r="A119" s="6" t="s">
        <v>114</v>
      </c>
      <c r="B119" s="1" t="s">
        <v>115</v>
      </c>
      <c r="C119" s="1" t="s">
        <v>33</v>
      </c>
      <c r="D119" s="14">
        <v>4300</v>
      </c>
    </row>
  </sheetData>
  <sheetProtection password="CC29" sheet="1" objects="1" scenarios="1" selectLockedCells="1" selectUnlockedCells="1"/>
  <mergeCells count="9">
    <mergeCell ref="E27:E28"/>
    <mergeCell ref="F27:F28"/>
    <mergeCell ref="A116:D116"/>
    <mergeCell ref="A2:D2"/>
    <mergeCell ref="A26:D26"/>
    <mergeCell ref="A8:D8"/>
    <mergeCell ref="A99:D99"/>
    <mergeCell ref="A104:D104"/>
    <mergeCell ref="A111:D111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8" max="3" man="1"/>
    <brk id="10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2024-03-12T10:24:28Z</dcterms:modified>
  <cp:category/>
  <cp:version/>
  <cp:contentType/>
  <cp:contentStatus/>
</cp:coreProperties>
</file>