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'лист'!$A$1:$D$139</definedName>
  </definedNames>
  <calcPr fullCalcOnLoad="1"/>
</workbook>
</file>

<file path=xl/sharedStrings.xml><?xml version="1.0" encoding="utf-8"?>
<sst xmlns="http://schemas.openxmlformats.org/spreadsheetml/2006/main" count="415" uniqueCount="287">
  <si>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</si>
  <si>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</si>
  <si>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</si>
  <si>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</si>
  <si>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</si>
  <si>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</si>
  <si>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</si>
  <si>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</si>
  <si>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</si>
  <si>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</si>
  <si>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</si>
  <si>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</si>
  <si>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</si>
  <si>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</si>
  <si>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</si>
  <si>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</si>
  <si>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</si>
  <si>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</si>
  <si>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</si>
  <si>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</si>
  <si>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</si>
  <si>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</si>
  <si>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</si>
  <si>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</si>
  <si>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</si>
  <si>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</si>
  <si>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</si>
  <si>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</si>
  <si>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</si>
  <si>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</si>
  <si>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</si>
  <si>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</si>
  <si>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</si>
  <si>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</si>
  <si>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</si>
  <si>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</si>
  <si>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</si>
  <si>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</si>
  <si>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</si>
  <si>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</si>
  <si>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</si>
  <si>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</si>
  <si>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</si>
  <si>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</si>
  <si>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</si>
  <si>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</si>
  <si>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</si>
  <si>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</si>
  <si>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</si>
  <si>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</si>
  <si>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</si>
  <si>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</si>
  <si>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</si>
  <si>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</si>
  <si>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</si>
  <si>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</si>
  <si>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</si>
  <si>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</si>
  <si>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</si>
  <si>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</si>
  <si>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</si>
  <si>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</si>
  <si>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</si>
  <si>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</si>
  <si>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</si>
  <si>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</si>
  <si>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</si>
  <si>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</si>
  <si>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</si>
  <si>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</si>
  <si>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</si>
  <si>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</si>
  <si>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</si>
  <si>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</si>
  <si>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</si>
  <si>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</si>
  <si>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</si>
  <si>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</si>
  <si>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</si>
  <si>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</si>
  <si>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</si>
  <si>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</si>
  <si>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</si>
  <si>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</si>
  <si>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</si>
  <si>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</si>
  <si>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</si>
  <si>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</si>
  <si>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</si>
  <si>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</si>
  <si>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</si>
  <si>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</si>
  <si>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</si>
  <si>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</si>
  <si>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</si>
  <si>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</si>
  <si>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</si>
  <si>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</si>
  <si>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</si>
  <si>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</si>
  <si>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</si>
  <si>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</si>
  <si>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</si>
  <si>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</si>
  <si>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</si>
  <si>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</si>
  <si>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</si>
  <si>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</si>
  <si>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</si>
  <si>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</si>
  <si>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</si>
  <si>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</si>
  <si>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</si>
  <si>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</si>
  <si>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</si>
  <si>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</si>
  <si>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</si>
  <si>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</si>
  <si>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</si>
  <si>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</si>
  <si>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</si>
  <si>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</si>
  <si>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</si>
  <si>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</si>
  <si>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</si>
  <si>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</si>
  <si>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</si>
  <si>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Обследование спец.организациями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</si>
  <si>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</si>
  <si>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</si>
  <si>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</si>
  <si>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</si>
  <si>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</si>
  <si>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</si>
  <si>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</si>
  <si>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</si>
  <si>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</si>
  <si>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</si>
  <si>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</si>
  <si>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</si>
  <si>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</si>
  <si>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</si>
  <si>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</si>
  <si>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</si>
  <si>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</si>
  <si>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</si>
  <si>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</si>
  <si>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</si>
  <si>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</si>
  <si>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</si>
  <si>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</si>
  <si>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</si>
  <si>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</si>
  <si>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</si>
  <si>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</si>
  <si>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</si>
  <si>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</si>
  <si>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</si>
  <si>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</si>
  <si>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</si>
  <si>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</si>
  <si>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</si>
  <si>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</si>
  <si>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</si>
  <si>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</si>
  <si>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</si>
  <si>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</si>
  <si>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</si>
  <si>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</si>
  <si>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</si>
  <si>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</si>
  <si>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</si>
  <si>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</si>
  <si>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</si>
  <si>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</si>
  <si>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</si>
  <si>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</si>
  <si>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</si>
  <si>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</si>
  <si>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</si>
  <si>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Ремонт, проверка кол.автом.приборов учета тепловой энергии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</si>
  <si>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</si>
  <si>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</si>
  <si>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</si>
  <si>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</si>
  <si>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</si>
  <si>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</si>
  <si>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</si>
  <si>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</si>
  <si>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</si>
  <si>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</si>
  <si>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</si>
  <si>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</si>
  <si>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</si>
  <si>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</si>
  <si>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</si>
  <si>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</si>
  <si>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</si>
  <si>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</si>
  <si>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</si>
  <si>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</si>
  <si>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</si>
  <si>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</si>
  <si>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</si>
  <si>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</si>
  <si>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</si>
  <si>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</si>
  <si>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</si>
  <si>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</si>
  <si>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</si>
  <si>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</si>
  <si>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</si>
  <si>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</si>
  <si>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</si>
  <si>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</si>
  <si>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</si>
  <si>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</si>
  <si>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</si>
  <si>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</si>
  <si>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</si>
  <si>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</si>
  <si>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</si>
  <si>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</si>
  <si>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</si>
  <si>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</si>
  <si>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</si>
  <si>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</si>
  <si>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</si>
  <si>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</si>
  <si>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</si>
  <si>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</si>
  <si>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</si>
  <si>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</si>
  <si>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</si>
  <si>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</si>
  <si>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</si>
  <si>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</si>
  <si>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</si>
  <si>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</si>
  <si>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</si>
  <si>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</si>
  <si>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Техническое освидетельствование лифта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</si>
  <si>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</si>
  <si>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</si>
  <si>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</si>
  <si>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</si>
  <si>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</si>
  <si>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</si>
  <si>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</si>
  <si>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</si>
  <si>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</si>
  <si>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</si>
  <si>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</si>
  <si>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</si>
  <si>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</si>
  <si>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</si>
  <si>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</si>
  <si>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</si>
  <si>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</si>
  <si>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</si>
  <si>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</si>
  <si>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</si>
  <si>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</si>
  <si>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</si>
  <si>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</si>
  <si>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</si>
  <si>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</si>
  <si>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</si>
  <si>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</si>
  <si>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</si>
  <si>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</si>
  <si>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</si>
  <si>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</si>
  <si>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</si>
  <si>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</si>
  <si>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</si>
  <si>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21.35</t>
  </si>
  <si>
    <t>21.36</t>
  </si>
  <si>
    <t>44.</t>
  </si>
  <si>
    <t>45.</t>
  </si>
  <si>
    <t>Отчет об исполнении управляющей организацией ООО "УК "Слобода" договора управления за 2023 год по дому № 4  ул. Шевченко в   г. Липецке</t>
  </si>
  <si>
    <t>31.03.2024 г.</t>
  </si>
  <si>
    <t>01.01.2023 г.</t>
  </si>
  <si>
    <t>31.12.2023 г.</t>
  </si>
  <si>
    <t>01.01.23-30.11.23</t>
  </si>
  <si>
    <t>01.12.23-31.12.23</t>
  </si>
  <si>
    <t>3-4 подъезд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</si>
</sst>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3" fontId="41" fillId="0" borderId="12" xfId="0" applyNumberFormat="1" applyFont="1" applyFill="1" applyBorder="1" applyAlignment="1">
      <alignment horizontal="right" vertical="center" wrapText="1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179" fontId="39" fillId="0" borderId="12" xfId="0" applyNumberFormat="1" applyFont="1" applyBorder="1" applyAlignment="1">
      <alignment/>
    </xf>
    <xf numFmtId="179" fontId="39" fillId="0" borderId="12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1" fillId="0" borderId="12" xfId="0" applyFont="1" applyFill="1" applyBorder="1" applyAlignment="1">
      <alignment horizontal="center" wrapText="1"/>
    </xf>
    <xf numFmtId="0" fontId="39" fillId="0" borderId="12" xfId="0" applyFont="1" applyBorder="1" applyAlignment="1">
      <alignment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9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Плохой" xfId="1891"/>
    <cellStyle name="Пояснение" xfId="1892"/>
    <cellStyle name="Примечание" xfId="1893"/>
    <cellStyle name="Примечание 10" xfId="1894"/>
    <cellStyle name="Примечание 11" xfId="1895"/>
    <cellStyle name="Примечание 12" xfId="1896"/>
    <cellStyle name="Примечание 13" xfId="1897"/>
    <cellStyle name="Примечание 14" xfId="1898"/>
    <cellStyle name="Примечание 15" xfId="1899"/>
    <cellStyle name="Примечание 16" xfId="1900"/>
    <cellStyle name="Примечание 17" xfId="1901"/>
    <cellStyle name="Примечание 18" xfId="1902"/>
    <cellStyle name="Примечание 19" xfId="1903"/>
    <cellStyle name="Примечание 2" xfId="1904"/>
    <cellStyle name="Примечание 2 10" xfId="1905"/>
    <cellStyle name="Примечание 2 11" xfId="1906"/>
    <cellStyle name="Примечание 2 12" xfId="1907"/>
    <cellStyle name="Примечание 2 13" xfId="1908"/>
    <cellStyle name="Примечание 2 14" xfId="1909"/>
    <cellStyle name="Примечание 2 15" xfId="1910"/>
    <cellStyle name="Примечание 2 16" xfId="1911"/>
    <cellStyle name="Примечание 2 17" xfId="1912"/>
    <cellStyle name="Примечание 2 18" xfId="1913"/>
    <cellStyle name="Примечание 2 19" xfId="1914"/>
    <cellStyle name="Примечание 2 2" xfId="1915"/>
    <cellStyle name="Примечание 2 20" xfId="1916"/>
    <cellStyle name="Примечание 2 21" xfId="1917"/>
    <cellStyle name="Примечание 2 22" xfId="1918"/>
    <cellStyle name="Примечание 2 23" xfId="1919"/>
    <cellStyle name="Примечание 2 24" xfId="1920"/>
    <cellStyle name="Примечание 2 25" xfId="1921"/>
    <cellStyle name="Примечание 2 26" xfId="1922"/>
    <cellStyle name="Примечание 2 27" xfId="1923"/>
    <cellStyle name="Примечание 2 28" xfId="1924"/>
    <cellStyle name="Примечание 2 29" xfId="1925"/>
    <cellStyle name="Примечание 2 3" xfId="1926"/>
    <cellStyle name="Примечание 2 30" xfId="1927"/>
    <cellStyle name="Примечание 2 31" xfId="1928"/>
    <cellStyle name="Примечание 2 32" xfId="1929"/>
    <cellStyle name="Примечание 2 33" xfId="1930"/>
    <cellStyle name="Примечание 2 34" xfId="1931"/>
    <cellStyle name="Примечание 2 35" xfId="1932"/>
    <cellStyle name="Примечание 2 36" xfId="1933"/>
    <cellStyle name="Примечание 2 37" xfId="1934"/>
    <cellStyle name="Примечание 2 38" xfId="1935"/>
    <cellStyle name="Примечание 2 39" xfId="1936"/>
    <cellStyle name="Примечание 2 4" xfId="1937"/>
    <cellStyle name="Примечание 2 40" xfId="1938"/>
    <cellStyle name="Примечание 2 41" xfId="1939"/>
    <cellStyle name="Примечание 2 42" xfId="1940"/>
    <cellStyle name="Примечание 2 43" xfId="1941"/>
    <cellStyle name="Примечание 2 44" xfId="1942"/>
    <cellStyle name="Примечание 2 45" xfId="1943"/>
    <cellStyle name="Примечание 2 46" xfId="1944"/>
    <cellStyle name="Примечание 2 47" xfId="1945"/>
    <cellStyle name="Примечание 2 48" xfId="1946"/>
    <cellStyle name="Примечание 2 49" xfId="1947"/>
    <cellStyle name="Примечание 2 5" xfId="1948"/>
    <cellStyle name="Примечание 2 50" xfId="1949"/>
    <cellStyle name="Примечание 2 51" xfId="1950"/>
    <cellStyle name="Примечание 2 52" xfId="1951"/>
    <cellStyle name="Примечание 2 53" xfId="1952"/>
    <cellStyle name="Примечание 2 54" xfId="1953"/>
    <cellStyle name="Примечание 2 55" xfId="1954"/>
    <cellStyle name="Примечание 2 56" xfId="1955"/>
    <cellStyle name="Примечание 2 57" xfId="1956"/>
    <cellStyle name="Примечание 2 58" xfId="1957"/>
    <cellStyle name="Примечание 2 59" xfId="1958"/>
    <cellStyle name="Примечание 2 6" xfId="1959"/>
    <cellStyle name="Примечание 2 60" xfId="1960"/>
    <cellStyle name="Примечание 2 61" xfId="1961"/>
    <cellStyle name="Примечание 2 62" xfId="1962"/>
    <cellStyle name="Примечание 2 63" xfId="1963"/>
    <cellStyle name="Примечание 2 64" xfId="1964"/>
    <cellStyle name="Примечание 2 65" xfId="1965"/>
    <cellStyle name="Примечание 2 66" xfId="1966"/>
    <cellStyle name="Примечание 2 67" xfId="1967"/>
    <cellStyle name="Примечание 2 68" xfId="1968"/>
    <cellStyle name="Примечание 2 69" xfId="1969"/>
    <cellStyle name="Примечание 2 7" xfId="1970"/>
    <cellStyle name="Примечание 2 70" xfId="1971"/>
    <cellStyle name="Примечание 2 71" xfId="1972"/>
    <cellStyle name="Примечание 2 8" xfId="1973"/>
    <cellStyle name="Примечание 2 9" xfId="1974"/>
    <cellStyle name="Примечание 20" xfId="1975"/>
    <cellStyle name="Примечание 21" xfId="1976"/>
    <cellStyle name="Примечание 22" xfId="1977"/>
    <cellStyle name="Примечание 23" xfId="1978"/>
    <cellStyle name="Примечание 24" xfId="1979"/>
    <cellStyle name="Примечание 25" xfId="1980"/>
    <cellStyle name="Примечание 26" xfId="1981"/>
    <cellStyle name="Примечание 27" xfId="1982"/>
    <cellStyle name="Примечание 28" xfId="1983"/>
    <cellStyle name="Примечание 29" xfId="1984"/>
    <cellStyle name="Примечание 29 2" xfId="1985"/>
    <cellStyle name="Примечание 29 3" xfId="1986"/>
    <cellStyle name="Примечание 29 4" xfId="1987"/>
    <cellStyle name="Примечание 3" xfId="1988"/>
    <cellStyle name="Примечание 30" xfId="1989"/>
    <cellStyle name="Примечание 30 2" xfId="1990"/>
    <cellStyle name="Примечание 31" xfId="1991"/>
    <cellStyle name="Примечание 31 2" xfId="1992"/>
    <cellStyle name="Примечание 32" xfId="1993"/>
    <cellStyle name="Примечание 33" xfId="1994"/>
    <cellStyle name="Примечание 34" xfId="1995"/>
    <cellStyle name="Примечание 34 2" xfId="1996"/>
    <cellStyle name="Примечание 35" xfId="1997"/>
    <cellStyle name="Примечание 35 2" xfId="1998"/>
    <cellStyle name="Примечание 36" xfId="1999"/>
    <cellStyle name="Примечание 36 2" xfId="2000"/>
    <cellStyle name="Примечание 37" xfId="2001"/>
    <cellStyle name="Примечание 38" xfId="2002"/>
    <cellStyle name="Примечание 39" xfId="2003"/>
    <cellStyle name="Примечание 4" xfId="2004"/>
    <cellStyle name="Примечание 40" xfId="2005"/>
    <cellStyle name="Примечание 41" xfId="2006"/>
    <cellStyle name="Примечание 42" xfId="2007"/>
    <cellStyle name="Примечание 42 2" xfId="2008"/>
    <cellStyle name="Примечание 43" xfId="2009"/>
    <cellStyle name="Примечание 44" xfId="2010"/>
    <cellStyle name="Примечание 45" xfId="2011"/>
    <cellStyle name="Примечание 46" xfId="2012"/>
    <cellStyle name="Примечание 47" xfId="2013"/>
    <cellStyle name="Примечание 48" xfId="2014"/>
    <cellStyle name="Примечание 48 2" xfId="2015"/>
    <cellStyle name="Примечание 48 3" xfId="2016"/>
    <cellStyle name="Примечание 48 4" xfId="2017"/>
    <cellStyle name="Примечание 49" xfId="2018"/>
    <cellStyle name="Примечание 49 2" xfId="2019"/>
    <cellStyle name="Примечание 49 3" xfId="2020"/>
    <cellStyle name="Примечание 49 4" xfId="2021"/>
    <cellStyle name="Примечание 5" xfId="2022"/>
    <cellStyle name="Примечание 50" xfId="2023"/>
    <cellStyle name="Примечание 50 2" xfId="2024"/>
    <cellStyle name="Примечание 51" xfId="2025"/>
    <cellStyle name="Примечание 51 2" xfId="2026"/>
    <cellStyle name="Примечание 52" xfId="2027"/>
    <cellStyle name="Примечание 53" xfId="2028"/>
    <cellStyle name="Примечание 54" xfId="2029"/>
    <cellStyle name="Примечание 55" xfId="2030"/>
    <cellStyle name="Примечание 56" xfId="2031"/>
    <cellStyle name="Примечание 57" xfId="2032"/>
    <cellStyle name="Примечание 58" xfId="2033"/>
    <cellStyle name="Примечание 59" xfId="2034"/>
    <cellStyle name="Примечание 6" xfId="2035"/>
    <cellStyle name="Примечание 60" xfId="2036"/>
    <cellStyle name="Примечание 61" xfId="2037"/>
    <cellStyle name="Примечание 62" xfId="2038"/>
    <cellStyle name="Примечание 63" xfId="2039"/>
    <cellStyle name="Примечание 64" xfId="2040"/>
    <cellStyle name="Примечание 65" xfId="2041"/>
    <cellStyle name="Примечание 66" xfId="2042"/>
    <cellStyle name="Примечание 67" xfId="2043"/>
    <cellStyle name="Примечание 7" xfId="2044"/>
    <cellStyle name="Примечание 8" xfId="2045"/>
    <cellStyle name="Примечание 9" xfId="2046"/>
    <cellStyle name="Percent" xfId="2047"/>
    <cellStyle name="Связанная ячейка" xfId="2048"/>
    <cellStyle name="Текст предупреждения" xfId="2049"/>
    <cellStyle name="Comma" xfId="2050"/>
    <cellStyle name="Comma [0]" xfId="2051"/>
    <cellStyle name="Хороший" xfId="20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64;&#1077;&#1074;&#1095;&#1077;&#1085;&#1082;&#1086;,%20&#1076;.%20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5463.5</v>
          </cell>
        </row>
        <row r="24">
          <cell r="D24">
            <v>-431798.8745935494</v>
          </cell>
        </row>
        <row r="25">
          <cell r="D25">
            <v>414838.69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W125">
            <v>140382.0512596431</v>
          </cell>
        </row>
        <row r="126">
          <cell r="BW126">
            <v>141993.3239582429</v>
          </cell>
        </row>
        <row r="127">
          <cell r="BW127">
            <v>23596.65862429922</v>
          </cell>
        </row>
      </sheetData>
      <sheetData sheetId="1">
        <row r="125">
          <cell r="BW125">
            <v>1379984.4181019433</v>
          </cell>
        </row>
        <row r="126">
          <cell r="BW126">
            <v>1395667.229011234</v>
          </cell>
        </row>
        <row r="127">
          <cell r="BW127">
            <v>231960.00434967957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S41" sqref="S41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8" hidden="1" customWidth="1"/>
    <col min="6" max="6" width="19.8515625" style="13" hidden="1" customWidth="1"/>
    <col min="7" max="8" width="18.421875" style="13" hidden="1" customWidth="1"/>
    <col min="9" max="13" width="9.140625" style="13" hidden="1" customWidth="1"/>
    <col min="14" max="18" width="9.140625" style="13" customWidth="1"/>
    <col min="19" max="20" width="9.140625" style="2" customWidth="1"/>
    <col min="21" max="16384" width="9.140625" style="2" customWidth="1"/>
  </cols>
  <sheetData>
    <row r="1" ht="15.75">
      <c r="E1" s="8" t="s">
        <v>118</v>
      </c>
    </row>
    <row r="2" spans="1:18" s="5" customFormat="1" ht="33.75" customHeight="1">
      <c r="A2" s="32" t="s">
        <v>280</v>
      </c>
      <c r="B2" s="32"/>
      <c r="C2" s="32"/>
      <c r="D2" s="32"/>
      <c r="E2" s="9">
        <v>14211.9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281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282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283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6" t="s">
        <v>17</v>
      </c>
      <c r="B9" s="1" t="s">
        <v>32</v>
      </c>
      <c r="C9" s="1" t="s">
        <v>33</v>
      </c>
      <c r="D9" s="14">
        <f>'[1]лист'!$D$23</f>
        <v>5463.5</v>
      </c>
    </row>
    <row r="10" spans="1:4" ht="31.5">
      <c r="A10" s="6" t="s">
        <v>18</v>
      </c>
      <c r="B10" s="1" t="s">
        <v>34</v>
      </c>
      <c r="C10" s="1" t="s">
        <v>33</v>
      </c>
      <c r="D10" s="14">
        <f>'[1]лист'!$D$24</f>
        <v>-431798.8745935494</v>
      </c>
    </row>
    <row r="11" spans="1:4" ht="15.75">
      <c r="A11" s="6" t="s">
        <v>35</v>
      </c>
      <c r="B11" s="1" t="s">
        <v>36</v>
      </c>
      <c r="C11" s="1" t="s">
        <v>33</v>
      </c>
      <c r="D11" s="14">
        <f>'[1]лист'!$D$25</f>
        <v>414838.69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3313583.685305042</v>
      </c>
    </row>
    <row r="13" spans="1:4" ht="15.75">
      <c r="A13" s="6" t="s">
        <v>54</v>
      </c>
      <c r="B13" s="11" t="s">
        <v>39</v>
      </c>
      <c r="C13" s="1" t="s">
        <v>33</v>
      </c>
      <c r="D13" s="14">
        <f>'[2]УК 2022'!$BW$126+'[2]УК 2023'!$BW$126</f>
        <v>1537660.5529694767</v>
      </c>
    </row>
    <row r="14" spans="1:4" ht="15.75">
      <c r="A14" s="6" t="s">
        <v>55</v>
      </c>
      <c r="B14" s="11" t="s">
        <v>40</v>
      </c>
      <c r="C14" s="1" t="s">
        <v>33</v>
      </c>
      <c r="D14" s="14">
        <f>'[2]УК 2022'!$BW$125+'[2]УК 2023'!$BW$125</f>
        <v>1520366.4693615865</v>
      </c>
    </row>
    <row r="15" spans="1:4" ht="15.75">
      <c r="A15" s="6" t="s">
        <v>56</v>
      </c>
      <c r="B15" s="11" t="s">
        <v>41</v>
      </c>
      <c r="C15" s="1" t="s">
        <v>33</v>
      </c>
      <c r="D15" s="14">
        <f>'[2]УК 2022'!$BW$127+'[2]УК 2023'!$BW$127</f>
        <v>255556.6629739788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3023965.915305042</v>
      </c>
      <c r="E16" s="8">
        <v>3023965.92</v>
      </c>
      <c r="F16" s="8">
        <f>D16-E16</f>
        <v>-0.004694957751780748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D12-D25+D123+D139</f>
        <v>3023965.915305042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2597630.5407114928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4525.35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D22-D118</f>
        <v>-2287239.5211091875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374919.46</v>
      </c>
      <c r="E25" s="8">
        <f>D25+F16</f>
        <v>374919.45530504227</v>
      </c>
    </row>
    <row r="26" spans="1:4" ht="35.25" customHeight="1">
      <c r="A26" s="31" t="s">
        <v>62</v>
      </c>
      <c r="B26" s="31"/>
      <c r="C26" s="31"/>
      <c r="D26" s="31"/>
    </row>
    <row r="27" spans="1:18" s="5" customFormat="1" ht="34.5" customHeight="1">
      <c r="A27" s="15" t="s">
        <v>22</v>
      </c>
      <c r="B27" s="3" t="s">
        <v>64</v>
      </c>
      <c r="C27" s="3" t="s">
        <v>133</v>
      </c>
      <c r="D27" s="3" t="s">
        <v>134</v>
      </c>
      <c r="E27" s="30" t="s">
        <v>284</v>
      </c>
      <c r="F27" s="30" t="s">
        <v>285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6" ht="15.75">
      <c r="A28" s="15" t="s">
        <v>135</v>
      </c>
      <c r="B28" s="3" t="s">
        <v>136</v>
      </c>
      <c r="C28" s="1" t="s">
        <v>27</v>
      </c>
      <c r="D28" s="1" t="s">
        <v>27</v>
      </c>
      <c r="E28" s="30"/>
      <c r="F28" s="30"/>
    </row>
    <row r="29" spans="1:6" ht="15.75">
      <c r="A29" s="6" t="s">
        <v>68</v>
      </c>
      <c r="B29" s="17" t="s">
        <v>137</v>
      </c>
      <c r="C29" s="18" t="s">
        <v>138</v>
      </c>
      <c r="D29" s="14">
        <f>E29*E$2*11+F29*E$2*1</f>
        <v>6436.674429597584</v>
      </c>
      <c r="E29" s="19">
        <v>0.037371679389165594</v>
      </c>
      <c r="F29" s="20">
        <v>0.0418189092364763</v>
      </c>
    </row>
    <row r="30" spans="1:6" ht="15.75">
      <c r="A30" s="6" t="s">
        <v>70</v>
      </c>
      <c r="B30" s="17" t="s">
        <v>121</v>
      </c>
      <c r="C30" s="18" t="s">
        <v>138</v>
      </c>
      <c r="D30" s="14">
        <f aca="true" t="shared" si="0" ref="D30:D64">E30*E$2*11+F30*E$2*1</f>
        <v>4357.071303195106</v>
      </c>
      <c r="E30" s="19">
        <v>0.0252050569649064</v>
      </c>
      <c r="F30" s="20">
        <v>0.029323458743730265</v>
      </c>
    </row>
    <row r="31" spans="1:6" ht="15.75">
      <c r="A31" s="6" t="s">
        <v>72</v>
      </c>
      <c r="B31" s="17" t="s">
        <v>86</v>
      </c>
      <c r="C31" s="18" t="s">
        <v>138</v>
      </c>
      <c r="D31" s="14">
        <f t="shared" si="0"/>
        <v>3858.167345371803</v>
      </c>
      <c r="E31" s="19">
        <v>0.022400727990524998</v>
      </c>
      <c r="F31" s="20">
        <v>0.025066414621397474</v>
      </c>
    </row>
    <row r="32" spans="1:6" ht="15.75">
      <c r="A32" s="6" t="s">
        <v>130</v>
      </c>
      <c r="B32" s="17" t="s">
        <v>139</v>
      </c>
      <c r="C32" s="18" t="s">
        <v>138</v>
      </c>
      <c r="D32" s="14">
        <f t="shared" si="0"/>
        <v>11743.010101794353</v>
      </c>
      <c r="E32" s="19">
        <v>0.0681805509021882</v>
      </c>
      <c r="F32" s="20">
        <v>0.0762940364595486</v>
      </c>
    </row>
    <row r="33" spans="1:18" s="5" customFormat="1" ht="15.75">
      <c r="A33" s="6" t="s">
        <v>131</v>
      </c>
      <c r="B33" s="17" t="s">
        <v>0</v>
      </c>
      <c r="C33" s="18" t="s">
        <v>138</v>
      </c>
      <c r="D33" s="14">
        <f t="shared" si="0"/>
        <v>121661.1270813746</v>
      </c>
      <c r="E33" s="19">
        <v>0.706371074867914</v>
      </c>
      <c r="F33" s="20">
        <v>0.7904292327771957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6" ht="15.75">
      <c r="A34" s="6" t="s">
        <v>75</v>
      </c>
      <c r="B34" s="17" t="s">
        <v>140</v>
      </c>
      <c r="C34" s="18" t="s">
        <v>138</v>
      </c>
      <c r="D34" s="14">
        <f t="shared" si="0"/>
        <v>14032.05036032413</v>
      </c>
      <c r="E34" s="19">
        <v>0.0814708422764586</v>
      </c>
      <c r="F34" s="20">
        <v>0.09116587250735717</v>
      </c>
    </row>
    <row r="35" spans="1:6" ht="15.75">
      <c r="A35" s="6" t="s">
        <v>78</v>
      </c>
      <c r="B35" s="17" t="s">
        <v>122</v>
      </c>
      <c r="C35" s="18" t="s">
        <v>138</v>
      </c>
      <c r="D35" s="14">
        <f t="shared" si="0"/>
        <v>75.07785104507293</v>
      </c>
      <c r="E35" s="19">
        <v>0.000435906058194</v>
      </c>
      <c r="F35" s="20">
        <v>0.000487778879119086</v>
      </c>
    </row>
    <row r="36" spans="1:6" ht="15.75">
      <c r="A36" s="6" t="s">
        <v>80</v>
      </c>
      <c r="B36" s="17" t="s">
        <v>15</v>
      </c>
      <c r="C36" s="18" t="s">
        <v>138</v>
      </c>
      <c r="D36" s="14">
        <f t="shared" si="0"/>
        <v>39002.29002702546</v>
      </c>
      <c r="E36" s="19">
        <v>0.226449402447775</v>
      </c>
      <c r="F36" s="20">
        <v>0.25339688133906024</v>
      </c>
    </row>
    <row r="37" spans="1:6" ht="31.5">
      <c r="A37" s="6" t="s">
        <v>81</v>
      </c>
      <c r="B37" s="17" t="s">
        <v>141</v>
      </c>
      <c r="C37" s="18" t="s">
        <v>138</v>
      </c>
      <c r="D37" s="14">
        <f t="shared" si="0"/>
        <v>174.13890450732197</v>
      </c>
      <c r="E37" s="19">
        <v>0.00101105988497775</v>
      </c>
      <c r="F37" s="20">
        <v>0.0011313760112901022</v>
      </c>
    </row>
    <row r="38" spans="1:8" ht="15.75">
      <c r="A38" s="6" t="s">
        <v>132</v>
      </c>
      <c r="B38" s="17" t="s">
        <v>142</v>
      </c>
      <c r="C38" s="18" t="s">
        <v>138</v>
      </c>
      <c r="D38" s="29">
        <f>G38</f>
        <v>1601233.68</v>
      </c>
      <c r="E38" s="19">
        <v>0.17387566151261669</v>
      </c>
      <c r="F38" s="20">
        <v>0.19456686523261807</v>
      </c>
      <c r="G38" s="13">
        <v>1601233.68</v>
      </c>
      <c r="H38" s="13" t="s">
        <v>286</v>
      </c>
    </row>
    <row r="39" spans="1:6" ht="15.75">
      <c r="A39" s="6" t="s">
        <v>82</v>
      </c>
      <c r="B39" s="17" t="s">
        <v>143</v>
      </c>
      <c r="C39" s="18" t="s">
        <v>138</v>
      </c>
      <c r="D39" s="14">
        <f t="shared" si="0"/>
        <v>72958.36160015328</v>
      </c>
      <c r="E39" s="19">
        <v>0.42360018800115107</v>
      </c>
      <c r="F39" s="20">
        <v>0.47400861037328806</v>
      </c>
    </row>
    <row r="40" spans="1:6" ht="31.5">
      <c r="A40" s="6" t="s">
        <v>83</v>
      </c>
      <c r="B40" s="17" t="s">
        <v>144</v>
      </c>
      <c r="C40" s="18" t="s">
        <v>138</v>
      </c>
      <c r="D40" s="14">
        <f t="shared" si="0"/>
        <v>927.6285595791232</v>
      </c>
      <c r="E40" s="19">
        <v>0.0053858615190192</v>
      </c>
      <c r="F40" s="20">
        <v>0.006026779039782484</v>
      </c>
    </row>
    <row r="41" spans="1:6" ht="31.5">
      <c r="A41" s="6" t="s">
        <v>84</v>
      </c>
      <c r="B41" s="17" t="s">
        <v>145</v>
      </c>
      <c r="C41" s="18" t="s">
        <v>138</v>
      </c>
      <c r="D41" s="14">
        <f t="shared" si="0"/>
        <v>3350.7662020588523</v>
      </c>
      <c r="E41" s="19">
        <v>0.01945472954723055</v>
      </c>
      <c r="F41" s="20">
        <v>0.021769842363350986</v>
      </c>
    </row>
    <row r="42" spans="1:6" ht="31.5">
      <c r="A42" s="6" t="s">
        <v>146</v>
      </c>
      <c r="B42" s="17" t="s">
        <v>147</v>
      </c>
      <c r="C42" s="18" t="s">
        <v>138</v>
      </c>
      <c r="D42" s="14">
        <f t="shared" si="0"/>
        <v>20104.597212353114</v>
      </c>
      <c r="E42" s="19">
        <v>0.1167283772833833</v>
      </c>
      <c r="F42" s="20">
        <v>0.13061905418010591</v>
      </c>
    </row>
    <row r="43" spans="1:6" ht="15.75">
      <c r="A43" s="6" t="s">
        <v>148</v>
      </c>
      <c r="B43" s="17" t="s">
        <v>129</v>
      </c>
      <c r="C43" s="18" t="s">
        <v>138</v>
      </c>
      <c r="D43" s="14">
        <f t="shared" si="0"/>
        <v>1235.6562984501586</v>
      </c>
      <c r="E43" s="19">
        <v>0.00717428720777625</v>
      </c>
      <c r="F43" s="20">
        <v>0.008028027385501624</v>
      </c>
    </row>
    <row r="44" spans="1:6" ht="15.75">
      <c r="A44" s="6" t="s">
        <v>149</v>
      </c>
      <c r="B44" s="17" t="s">
        <v>150</v>
      </c>
      <c r="C44" s="18" t="s">
        <v>138</v>
      </c>
      <c r="D44" s="14">
        <f t="shared" si="0"/>
        <v>36405.87562051457</v>
      </c>
      <c r="E44" s="19">
        <v>0.21137448016875554</v>
      </c>
      <c r="F44" s="20">
        <v>0.23652804330883745</v>
      </c>
    </row>
    <row r="45" spans="1:6" ht="15.75">
      <c r="A45" s="6" t="s">
        <v>151</v>
      </c>
      <c r="B45" s="17" t="s">
        <v>152</v>
      </c>
      <c r="C45" s="18" t="s">
        <v>138</v>
      </c>
      <c r="D45" s="14">
        <f t="shared" si="0"/>
        <v>66532.94884821246</v>
      </c>
      <c r="E45" s="19">
        <v>0.38629389452071455</v>
      </c>
      <c r="F45" s="20">
        <v>0.4322628679686796</v>
      </c>
    </row>
    <row r="46" spans="1:6" ht="15.75">
      <c r="A46" s="6" t="s">
        <v>153</v>
      </c>
      <c r="B46" s="17" t="s">
        <v>126</v>
      </c>
      <c r="C46" s="18" t="s">
        <v>138</v>
      </c>
      <c r="D46" s="14">
        <f t="shared" si="0"/>
        <v>36679.49267765661</v>
      </c>
      <c r="E46" s="19">
        <v>0.21296311558084036</v>
      </c>
      <c r="F46" s="20">
        <v>0.23830572633496036</v>
      </c>
    </row>
    <row r="47" spans="1:6" ht="31.5">
      <c r="A47" s="6" t="s">
        <v>154</v>
      </c>
      <c r="B47" s="17" t="s">
        <v>155</v>
      </c>
      <c r="C47" s="18" t="s">
        <v>138</v>
      </c>
      <c r="D47" s="14">
        <f t="shared" si="0"/>
        <v>1025.4383155239543</v>
      </c>
      <c r="E47" s="19">
        <v>0.00595375024483305</v>
      </c>
      <c r="F47" s="20">
        <v>0.006662246523968183</v>
      </c>
    </row>
    <row r="48" spans="1:6" ht="15.75">
      <c r="A48" s="6" t="s">
        <v>156</v>
      </c>
      <c r="B48" s="17" t="s">
        <v>157</v>
      </c>
      <c r="C48" s="18" t="s">
        <v>138</v>
      </c>
      <c r="D48" s="14">
        <f t="shared" si="0"/>
        <v>8795.161700344059</v>
      </c>
      <c r="E48" s="19">
        <v>0.051065183867265454</v>
      </c>
      <c r="F48" s="20">
        <v>0.05714194074747004</v>
      </c>
    </row>
    <row r="49" spans="1:6" ht="15.75">
      <c r="A49" s="6" t="s">
        <v>158</v>
      </c>
      <c r="B49" s="17" t="s">
        <v>14</v>
      </c>
      <c r="C49" s="18" t="s">
        <v>138</v>
      </c>
      <c r="D49" s="14">
        <f t="shared" si="0"/>
        <v>144711.5151414469</v>
      </c>
      <c r="E49" s="19">
        <v>0.8402028729181268</v>
      </c>
      <c r="F49" s="20">
        <v>0.9401870147953839</v>
      </c>
    </row>
    <row r="50" spans="1:6" ht="31.5">
      <c r="A50" s="6" t="s">
        <v>159</v>
      </c>
      <c r="B50" s="17" t="s">
        <v>160</v>
      </c>
      <c r="C50" s="18" t="s">
        <v>138</v>
      </c>
      <c r="D50" s="14">
        <f t="shared" si="0"/>
        <v>15053.317684123358</v>
      </c>
      <c r="E50" s="19">
        <v>0.08740037551805864</v>
      </c>
      <c r="F50" s="20">
        <v>0.09780102020470761</v>
      </c>
    </row>
    <row r="51" spans="1:6" ht="31.5">
      <c r="A51" s="6" t="s">
        <v>161</v>
      </c>
      <c r="B51" s="17" t="s">
        <v>162</v>
      </c>
      <c r="C51" s="18" t="s">
        <v>138</v>
      </c>
      <c r="D51" s="14">
        <f t="shared" si="0"/>
        <v>32767.936638208314</v>
      </c>
      <c r="E51" s="19">
        <v>0.19025240994893294</v>
      </c>
      <c r="F51" s="20">
        <v>0.21289244673285596</v>
      </c>
    </row>
    <row r="52" spans="1:6" ht="31.5">
      <c r="A52" s="6" t="s">
        <v>163</v>
      </c>
      <c r="B52" s="17" t="s">
        <v>164</v>
      </c>
      <c r="C52" s="18" t="s">
        <v>138</v>
      </c>
      <c r="D52" s="14">
        <f t="shared" si="0"/>
        <v>11971.371898723119</v>
      </c>
      <c r="E52" s="19">
        <v>0.06950643182919496</v>
      </c>
      <c r="F52" s="20">
        <v>0.07777769721686915</v>
      </c>
    </row>
    <row r="53" spans="1:6" ht="31.5">
      <c r="A53" s="6" t="s">
        <v>165</v>
      </c>
      <c r="B53" s="17" t="s">
        <v>166</v>
      </c>
      <c r="C53" s="18" t="s">
        <v>138</v>
      </c>
      <c r="D53" s="14">
        <f t="shared" si="0"/>
        <v>23170.48467961316</v>
      </c>
      <c r="E53" s="19">
        <v>0.13452908550979994</v>
      </c>
      <c r="F53" s="20">
        <v>0.15053804668546614</v>
      </c>
    </row>
    <row r="54" spans="1:6" ht="15.75">
      <c r="A54" s="6" t="s">
        <v>167</v>
      </c>
      <c r="B54" s="17" t="s">
        <v>168</v>
      </c>
      <c r="C54" s="18" t="s">
        <v>138</v>
      </c>
      <c r="D54" s="14">
        <f t="shared" si="0"/>
        <v>60574.47861985472</v>
      </c>
      <c r="E54" s="19">
        <v>0.35169869455221237</v>
      </c>
      <c r="F54" s="20">
        <v>0.39355083920392564</v>
      </c>
    </row>
    <row r="55" spans="1:6" ht="15.75">
      <c r="A55" s="6" t="s">
        <v>169</v>
      </c>
      <c r="B55" s="17" t="s">
        <v>119</v>
      </c>
      <c r="C55" s="18" t="s">
        <v>138</v>
      </c>
      <c r="D55" s="14">
        <f t="shared" si="0"/>
        <v>16622.236221379146</v>
      </c>
      <c r="E55" s="19">
        <v>0.09650960128415159</v>
      </c>
      <c r="F55" s="20">
        <v>0.10799424383696563</v>
      </c>
    </row>
    <row r="56" spans="1:6" ht="15.75">
      <c r="A56" s="6" t="s">
        <v>170</v>
      </c>
      <c r="B56" s="17" t="s">
        <v>171</v>
      </c>
      <c r="C56" s="18" t="s">
        <v>138</v>
      </c>
      <c r="D56" s="14">
        <f t="shared" si="0"/>
        <v>4710.509504319616</v>
      </c>
      <c r="E56" s="19">
        <v>0.027349472601188547</v>
      </c>
      <c r="F56" s="20">
        <v>0.030604059840729985</v>
      </c>
    </row>
    <row r="57" spans="1:6" ht="31.5">
      <c r="A57" s="6" t="s">
        <v>172</v>
      </c>
      <c r="B57" s="17" t="s">
        <v>173</v>
      </c>
      <c r="C57" s="18" t="s">
        <v>138</v>
      </c>
      <c r="D57" s="14">
        <f t="shared" si="0"/>
        <v>60188.87043490379</v>
      </c>
      <c r="E57" s="19">
        <v>0.34945983260332153</v>
      </c>
      <c r="F57" s="20">
        <v>0.3910455526831168</v>
      </c>
    </row>
    <row r="58" spans="1:6" ht="15.75">
      <c r="A58" s="6" t="s">
        <v>174</v>
      </c>
      <c r="B58" s="17" t="s">
        <v>275</v>
      </c>
      <c r="C58" s="18" t="s">
        <v>138</v>
      </c>
      <c r="D58" s="14">
        <f t="shared" si="0"/>
        <v>37713.69007580249</v>
      </c>
      <c r="E58" s="19">
        <v>0.2189677215324627</v>
      </c>
      <c r="F58" s="20">
        <v>0.24502488039482576</v>
      </c>
    </row>
    <row r="59" spans="1:18" s="5" customFormat="1" ht="24.75" customHeight="1">
      <c r="A59" s="6" t="s">
        <v>177</v>
      </c>
      <c r="B59" s="17" t="s">
        <v>127</v>
      </c>
      <c r="C59" s="18" t="s">
        <v>138</v>
      </c>
      <c r="D59" s="14">
        <f t="shared" si="0"/>
        <v>6256.48758708941</v>
      </c>
      <c r="E59" s="19">
        <v>0.0363255048495</v>
      </c>
      <c r="F59" s="20">
        <v>0.0406482399265905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6" ht="15.75">
      <c r="A60" s="6" t="s">
        <v>179</v>
      </c>
      <c r="B60" s="17" t="s">
        <v>175</v>
      </c>
      <c r="C60" s="18" t="s">
        <v>176</v>
      </c>
      <c r="D60" s="14">
        <f t="shared" si="0"/>
        <v>15990.956623841823</v>
      </c>
      <c r="E60" s="19">
        <v>0.09284435784483704</v>
      </c>
      <c r="F60" s="20">
        <v>0.10389283642837265</v>
      </c>
    </row>
    <row r="61" spans="1:6" ht="15.75">
      <c r="A61" s="6" t="s">
        <v>181</v>
      </c>
      <c r="B61" s="17" t="s">
        <v>178</v>
      </c>
      <c r="C61" s="18" t="s">
        <v>6</v>
      </c>
      <c r="D61" s="14">
        <f t="shared" si="0"/>
        <v>7809.973517528588</v>
      </c>
      <c r="E61" s="19">
        <v>0.0453451280668859</v>
      </c>
      <c r="F61" s="20">
        <v>0.05074119830684532</v>
      </c>
    </row>
    <row r="62" spans="1:6" ht="31.5">
      <c r="A62" s="6" t="s">
        <v>184</v>
      </c>
      <c r="B62" s="17" t="s">
        <v>180</v>
      </c>
      <c r="C62" s="18" t="s">
        <v>6</v>
      </c>
      <c r="D62" s="14">
        <f t="shared" si="0"/>
        <v>49842.934011306505</v>
      </c>
      <c r="E62" s="19">
        <v>0.2893907669340267</v>
      </c>
      <c r="F62" s="20">
        <v>0.3238282681991759</v>
      </c>
    </row>
    <row r="63" spans="1:6" ht="15.75">
      <c r="A63" s="6" t="s">
        <v>276</v>
      </c>
      <c r="B63" s="17" t="s">
        <v>182</v>
      </c>
      <c r="C63" s="18" t="s">
        <v>183</v>
      </c>
      <c r="D63" s="14">
        <f t="shared" si="0"/>
        <v>18645.16720787139</v>
      </c>
      <c r="E63" s="19">
        <v>0.1082548478521566</v>
      </c>
      <c r="F63" s="20">
        <v>0.12113717474656323</v>
      </c>
    </row>
    <row r="64" spans="1:6" ht="15.75">
      <c r="A64" s="6" t="s">
        <v>277</v>
      </c>
      <c r="B64" s="17" t="s">
        <v>185</v>
      </c>
      <c r="C64" s="18" t="s">
        <v>183</v>
      </c>
      <c r="D64" s="14">
        <f t="shared" si="0"/>
        <v>5228.54667653062</v>
      </c>
      <c r="E64" s="19">
        <v>0.03035722440272715</v>
      </c>
      <c r="F64" s="20">
        <v>0.03396973410665168</v>
      </c>
    </row>
    <row r="65" spans="1:6" ht="15.75">
      <c r="A65" s="15" t="s">
        <v>186</v>
      </c>
      <c r="B65" s="21" t="s">
        <v>187</v>
      </c>
      <c r="C65" s="22" t="s">
        <v>27</v>
      </c>
      <c r="D65" s="22" t="s">
        <v>27</v>
      </c>
      <c r="E65" s="19"/>
      <c r="F65" s="20"/>
    </row>
    <row r="66" spans="1:6" ht="31.5">
      <c r="A66" s="6" t="s">
        <v>188</v>
      </c>
      <c r="B66" s="17" t="s">
        <v>189</v>
      </c>
      <c r="C66" s="22" t="s">
        <v>27</v>
      </c>
      <c r="D66" s="22" t="s">
        <v>27</v>
      </c>
      <c r="E66" s="19"/>
      <c r="F66" s="20"/>
    </row>
    <row r="67" spans="1:6" ht="31.5">
      <c r="A67" s="6" t="s">
        <v>190</v>
      </c>
      <c r="B67" s="17" t="s">
        <v>8</v>
      </c>
      <c r="C67" s="23" t="s">
        <v>191</v>
      </c>
      <c r="D67" s="14">
        <f aca="true" t="shared" si="1" ref="D67:D74">E67*E$2*11+F67*E$2*1</f>
        <v>33159.38421157388</v>
      </c>
      <c r="E67" s="19">
        <v>0.19252517570235</v>
      </c>
      <c r="F67" s="20">
        <v>0.21543567161092966</v>
      </c>
    </row>
    <row r="68" spans="1:6" ht="31.5">
      <c r="A68" s="6" t="s">
        <v>192</v>
      </c>
      <c r="B68" s="17" t="s">
        <v>193</v>
      </c>
      <c r="C68" s="23" t="s">
        <v>11</v>
      </c>
      <c r="D68" s="14">
        <f t="shared" si="1"/>
        <v>62773.42545713043</v>
      </c>
      <c r="E68" s="19">
        <v>0.36446589865665</v>
      </c>
      <c r="F68" s="20">
        <v>0.4078373405967914</v>
      </c>
    </row>
    <row r="69" spans="1:6" ht="15.75">
      <c r="A69" s="6" t="s">
        <v>194</v>
      </c>
      <c r="B69" s="17" t="s">
        <v>195</v>
      </c>
      <c r="C69" s="23" t="s">
        <v>10</v>
      </c>
      <c r="D69" s="14">
        <f t="shared" si="1"/>
        <v>16058.318140196154</v>
      </c>
      <c r="E69" s="19">
        <v>0.09323546244705</v>
      </c>
      <c r="F69" s="20">
        <v>0.10433048247824894</v>
      </c>
    </row>
    <row r="70" spans="1:6" ht="15.75">
      <c r="A70" s="6" t="s">
        <v>196</v>
      </c>
      <c r="B70" s="17" t="s">
        <v>13</v>
      </c>
      <c r="C70" s="23" t="s">
        <v>10</v>
      </c>
      <c r="D70" s="14">
        <f t="shared" si="1"/>
        <v>32950.834625337564</v>
      </c>
      <c r="E70" s="19">
        <v>0.1913143255407</v>
      </c>
      <c r="F70" s="20">
        <v>0.2140807302800433</v>
      </c>
    </row>
    <row r="71" spans="1:6" ht="15.75">
      <c r="A71" s="6" t="s">
        <v>197</v>
      </c>
      <c r="B71" s="17" t="s">
        <v>128</v>
      </c>
      <c r="C71" s="23" t="s">
        <v>138</v>
      </c>
      <c r="D71" s="14">
        <f t="shared" si="1"/>
        <v>8550.533035688863</v>
      </c>
      <c r="E71" s="19">
        <v>0.04964485662765</v>
      </c>
      <c r="F71" s="20">
        <v>0.05555259456634035</v>
      </c>
    </row>
    <row r="72" spans="1:6" ht="31.5">
      <c r="A72" s="6" t="s">
        <v>198</v>
      </c>
      <c r="B72" s="17" t="s">
        <v>199</v>
      </c>
      <c r="C72" s="23" t="s">
        <v>138</v>
      </c>
      <c r="D72" s="14">
        <f t="shared" si="1"/>
        <v>45046.71062704376</v>
      </c>
      <c r="E72" s="19">
        <v>0.2615436349164</v>
      </c>
      <c r="F72" s="20">
        <v>0.2926673274714516</v>
      </c>
    </row>
    <row r="73" spans="1:6" ht="15.75">
      <c r="A73" s="6" t="s">
        <v>200</v>
      </c>
      <c r="B73" s="17" t="s">
        <v>201</v>
      </c>
      <c r="C73" s="23" t="s">
        <v>9</v>
      </c>
      <c r="D73" s="14">
        <f t="shared" si="1"/>
        <v>9176.1817943978</v>
      </c>
      <c r="E73" s="19">
        <v>0.05327740711259999</v>
      </c>
      <c r="F73" s="20">
        <v>0.05961741855899939</v>
      </c>
    </row>
    <row r="74" spans="1:6" ht="15.75">
      <c r="A74" s="6" t="s">
        <v>202</v>
      </c>
      <c r="B74" s="17" t="s">
        <v>203</v>
      </c>
      <c r="C74" s="23" t="s">
        <v>7</v>
      </c>
      <c r="D74" s="14">
        <f t="shared" si="1"/>
        <v>7090.6859320346675</v>
      </c>
      <c r="E74" s="19">
        <v>0.04116890549610001</v>
      </c>
      <c r="F74" s="20">
        <v>0.04606800525013591</v>
      </c>
    </row>
    <row r="75" spans="1:6" ht="31.5">
      <c r="A75" s="6" t="s">
        <v>71</v>
      </c>
      <c r="B75" s="17" t="s">
        <v>204</v>
      </c>
      <c r="C75" s="1" t="s">
        <v>27</v>
      </c>
      <c r="D75" s="1" t="s">
        <v>27</v>
      </c>
      <c r="E75" s="19"/>
      <c r="F75" s="20"/>
    </row>
    <row r="76" spans="1:6" ht="15.75">
      <c r="A76" s="6" t="s">
        <v>205</v>
      </c>
      <c r="B76" s="17" t="s">
        <v>206</v>
      </c>
      <c r="C76" s="18" t="s">
        <v>11</v>
      </c>
      <c r="D76" s="14">
        <f aca="true" t="shared" si="2" ref="D76:D81">E76*E$2*11+F76*E$2*1</f>
        <v>55891.28911133208</v>
      </c>
      <c r="E76" s="19">
        <v>0.3245078433222</v>
      </c>
      <c r="F76" s="20">
        <v>0.3631242766775418</v>
      </c>
    </row>
    <row r="77" spans="1:6" ht="15.75">
      <c r="A77" s="6" t="s">
        <v>207</v>
      </c>
      <c r="B77" s="17" t="s">
        <v>208</v>
      </c>
      <c r="C77" s="18" t="s">
        <v>11</v>
      </c>
      <c r="D77" s="14">
        <f t="shared" si="2"/>
        <v>133888.8343637134</v>
      </c>
      <c r="E77" s="19">
        <v>0.7773658037793</v>
      </c>
      <c r="F77" s="20">
        <v>0.8698723344290367</v>
      </c>
    </row>
    <row r="78" spans="1:6" ht="15.75">
      <c r="A78" s="6" t="s">
        <v>209</v>
      </c>
      <c r="B78" s="17" t="s">
        <v>120</v>
      </c>
      <c r="C78" s="18" t="s">
        <v>210</v>
      </c>
      <c r="D78" s="14">
        <f t="shared" si="2"/>
        <v>11887.32641546988</v>
      </c>
      <c r="E78" s="19">
        <v>0.06901845921405</v>
      </c>
      <c r="F78" s="20">
        <v>0.07723165586052196</v>
      </c>
    </row>
    <row r="79" spans="1:6" ht="15.75">
      <c r="A79" s="6" t="s">
        <v>211</v>
      </c>
      <c r="B79" s="17" t="s">
        <v>212</v>
      </c>
      <c r="C79" s="18" t="s">
        <v>9</v>
      </c>
      <c r="D79" s="14">
        <f t="shared" si="2"/>
        <v>5005.19006967153</v>
      </c>
      <c r="E79" s="19">
        <v>0.029060403879600002</v>
      </c>
      <c r="F79" s="20">
        <v>0.0325185919412724</v>
      </c>
    </row>
    <row r="80" spans="1:6" ht="15.75">
      <c r="A80" s="6" t="s">
        <v>213</v>
      </c>
      <c r="B80" s="17" t="s">
        <v>214</v>
      </c>
      <c r="C80" s="18" t="s">
        <v>12</v>
      </c>
      <c r="D80" s="14">
        <f t="shared" si="2"/>
        <v>59228.08249111308</v>
      </c>
      <c r="E80" s="19">
        <v>0.3438814459085999</v>
      </c>
      <c r="F80" s="20">
        <v>0.38480333797172334</v>
      </c>
    </row>
    <row r="81" spans="1:6" ht="15.75">
      <c r="A81" s="6" t="s">
        <v>215</v>
      </c>
      <c r="B81" s="17" t="s">
        <v>216</v>
      </c>
      <c r="C81" s="18" t="s">
        <v>11</v>
      </c>
      <c r="D81" s="14">
        <f t="shared" si="2"/>
        <v>2502.595034835765</v>
      </c>
      <c r="E81" s="19">
        <v>0.014530201939800001</v>
      </c>
      <c r="F81" s="20">
        <v>0.0162592959706362</v>
      </c>
    </row>
    <row r="82" spans="1:6" ht="15.75">
      <c r="A82" s="15" t="s">
        <v>217</v>
      </c>
      <c r="B82" s="3" t="s">
        <v>218</v>
      </c>
      <c r="C82" s="1" t="s">
        <v>27</v>
      </c>
      <c r="D82" s="1" t="s">
        <v>27</v>
      </c>
      <c r="E82" s="19"/>
      <c r="F82" s="20"/>
    </row>
    <row r="83" spans="1:6" ht="15.75">
      <c r="A83" s="6" t="s">
        <v>65</v>
      </c>
      <c r="B83" s="24" t="s">
        <v>2</v>
      </c>
      <c r="C83" s="23" t="s">
        <v>219</v>
      </c>
      <c r="D83" s="14">
        <f>E83*E$2*11+F83*E$2*1</f>
        <v>3572.454412228053</v>
      </c>
      <c r="E83" s="19">
        <v>0.0207418632690645</v>
      </c>
      <c r="F83" s="20">
        <v>0.023210144998083174</v>
      </c>
    </row>
    <row r="84" spans="1:6" ht="15.75">
      <c r="A84" s="6" t="s">
        <v>220</v>
      </c>
      <c r="B84" s="24" t="s">
        <v>3</v>
      </c>
      <c r="C84" s="18" t="s">
        <v>138</v>
      </c>
      <c r="D84" s="14">
        <f>E84*E$2*11+F84*E$2*1</f>
        <v>6205.392938461514</v>
      </c>
      <c r="E84" s="19">
        <v>0.03602884655989575</v>
      </c>
      <c r="F84" s="20">
        <v>0.040316279300523346</v>
      </c>
    </row>
    <row r="85" spans="1:6" ht="15.75">
      <c r="A85" s="15" t="s">
        <v>221</v>
      </c>
      <c r="B85" s="21" t="s">
        <v>222</v>
      </c>
      <c r="C85" s="1" t="s">
        <v>27</v>
      </c>
      <c r="D85" s="1" t="s">
        <v>27</v>
      </c>
      <c r="E85" s="19"/>
      <c r="F85" s="20"/>
    </row>
    <row r="86" spans="1:6" ht="15.75">
      <c r="A86" s="6" t="s">
        <v>66</v>
      </c>
      <c r="B86" s="24" t="s">
        <v>223</v>
      </c>
      <c r="C86" s="18" t="s">
        <v>5</v>
      </c>
      <c r="D86" s="14">
        <f aca="true" t="shared" si="3" ref="D86:D91">E86*E$2*11+F86*E$2*1</f>
        <v>155786.54091852633</v>
      </c>
      <c r="E86" s="19">
        <v>0.90450507075255</v>
      </c>
      <c r="F86" s="20">
        <v>1.0121411741721036</v>
      </c>
    </row>
    <row r="87" spans="1:6" ht="15.75">
      <c r="A87" s="6" t="s">
        <v>224</v>
      </c>
      <c r="B87" s="24" t="s">
        <v>225</v>
      </c>
      <c r="C87" s="18" t="s">
        <v>5</v>
      </c>
      <c r="D87" s="14">
        <f t="shared" si="3"/>
        <v>10427.479311815687</v>
      </c>
      <c r="E87" s="19">
        <v>0.06054250808250001</v>
      </c>
      <c r="F87" s="20">
        <v>0.06774706654431752</v>
      </c>
    </row>
    <row r="88" spans="1:6" ht="15.75">
      <c r="A88" s="6" t="s">
        <v>73</v>
      </c>
      <c r="B88" s="24" t="s">
        <v>123</v>
      </c>
      <c r="C88" s="18" t="s">
        <v>6</v>
      </c>
      <c r="D88" s="14">
        <f t="shared" si="3"/>
        <v>10636.028898051998</v>
      </c>
      <c r="E88" s="19">
        <v>0.06175335824414999</v>
      </c>
      <c r="F88" s="20">
        <v>0.06910200787520385</v>
      </c>
    </row>
    <row r="89" spans="1:6" ht="15.75">
      <c r="A89" s="6" t="s">
        <v>226</v>
      </c>
      <c r="B89" s="24" t="s">
        <v>227</v>
      </c>
      <c r="C89" s="18" t="s">
        <v>6</v>
      </c>
      <c r="D89" s="14">
        <f t="shared" si="3"/>
        <v>7716.334690743606</v>
      </c>
      <c r="E89" s="19">
        <v>0.044801455981049995</v>
      </c>
      <c r="F89" s="20">
        <v>0.05013282924279495</v>
      </c>
    </row>
    <row r="90" spans="1:6" ht="15.75">
      <c r="A90" s="6" t="s">
        <v>228</v>
      </c>
      <c r="B90" s="24" t="s">
        <v>229</v>
      </c>
      <c r="C90" s="18" t="s">
        <v>6</v>
      </c>
      <c r="D90" s="14">
        <f t="shared" si="3"/>
        <v>24608.851175885015</v>
      </c>
      <c r="E90" s="19">
        <v>0.14288031907469997</v>
      </c>
      <c r="F90" s="20">
        <v>0.15988307704458926</v>
      </c>
    </row>
    <row r="91" spans="1:6" ht="15.75">
      <c r="A91" s="6" t="s">
        <v>76</v>
      </c>
      <c r="B91" s="24" t="s">
        <v>230</v>
      </c>
      <c r="C91" s="18" t="s">
        <v>79</v>
      </c>
      <c r="D91" s="14">
        <f t="shared" si="3"/>
        <v>113033.87574008203</v>
      </c>
      <c r="E91" s="19">
        <v>0.6562807876143</v>
      </c>
      <c r="F91" s="20">
        <v>0.7343782013404017</v>
      </c>
    </row>
    <row r="92" spans="1:6" ht="31.5">
      <c r="A92" s="15" t="s">
        <v>231</v>
      </c>
      <c r="B92" s="25" t="s">
        <v>232</v>
      </c>
      <c r="C92" s="1" t="s">
        <v>27</v>
      </c>
      <c r="D92" s="1" t="s">
        <v>27</v>
      </c>
      <c r="E92" s="19"/>
      <c r="F92" s="20"/>
    </row>
    <row r="93" spans="1:6" ht="31.5">
      <c r="A93" s="6" t="s">
        <v>67</v>
      </c>
      <c r="B93" s="26" t="s">
        <v>233</v>
      </c>
      <c r="C93" s="18" t="s">
        <v>234</v>
      </c>
      <c r="D93" s="14">
        <f>E93*E$2*11+F93*E$2*1</f>
        <v>3810.826589296161</v>
      </c>
      <c r="E93" s="19">
        <v>0.02212586500383045</v>
      </c>
      <c r="F93" s="20">
        <v>0.024758842939286273</v>
      </c>
    </row>
    <row r="94" spans="1:6" ht="15.75">
      <c r="A94" s="6" t="s">
        <v>235</v>
      </c>
      <c r="B94" s="26" t="s">
        <v>236</v>
      </c>
      <c r="C94" s="18" t="s">
        <v>138</v>
      </c>
      <c r="D94" s="14">
        <f>E94*E$2*11+F94*E$2*1</f>
        <v>12999.104259695667</v>
      </c>
      <c r="E94" s="19">
        <v>0.07547350142580614</v>
      </c>
      <c r="F94" s="20">
        <v>0.08445484809547707</v>
      </c>
    </row>
    <row r="95" spans="1:6" ht="31.5">
      <c r="A95" s="15" t="s">
        <v>237</v>
      </c>
      <c r="B95" s="26" t="s">
        <v>238</v>
      </c>
      <c r="C95" s="1" t="s">
        <v>27</v>
      </c>
      <c r="D95" s="1" t="s">
        <v>27</v>
      </c>
      <c r="E95" s="19"/>
      <c r="F95" s="20"/>
    </row>
    <row r="96" spans="1:6" ht="31.5">
      <c r="A96" s="6" t="s">
        <v>69</v>
      </c>
      <c r="B96" s="26" t="s">
        <v>239</v>
      </c>
      <c r="C96" s="18" t="s">
        <v>4</v>
      </c>
      <c r="D96" s="14">
        <f aca="true" t="shared" si="4" ref="D96:D101">E96*E$2*11+F96*E$2*1</f>
        <v>506984.0441404785</v>
      </c>
      <c r="E96" s="19">
        <v>2.9435767429711497</v>
      </c>
      <c r="F96" s="20">
        <v>3.2938623753847165</v>
      </c>
    </row>
    <row r="97" spans="1:6" ht="15.75">
      <c r="A97" s="6" t="s">
        <v>240</v>
      </c>
      <c r="B97" s="26" t="s">
        <v>241</v>
      </c>
      <c r="C97" s="18" t="s">
        <v>79</v>
      </c>
      <c r="D97" s="14">
        <f t="shared" si="4"/>
        <v>24400.3015896487</v>
      </c>
      <c r="E97" s="19">
        <v>0.14166946891305</v>
      </c>
      <c r="F97" s="20">
        <v>0.15852813571370294</v>
      </c>
    </row>
    <row r="98" spans="1:6" ht="15.75">
      <c r="A98" s="6" t="s">
        <v>74</v>
      </c>
      <c r="B98" s="26" t="s">
        <v>242</v>
      </c>
      <c r="C98" s="18" t="s">
        <v>5</v>
      </c>
      <c r="D98" s="14">
        <f t="shared" si="4"/>
        <v>2711.144621072078</v>
      </c>
      <c r="E98" s="19">
        <v>0.01574105210145</v>
      </c>
      <c r="F98" s="20">
        <v>0.017614237301522548</v>
      </c>
    </row>
    <row r="99" spans="1:6" ht="15.75">
      <c r="A99" s="6" t="s">
        <v>243</v>
      </c>
      <c r="B99" s="26" t="s">
        <v>125</v>
      </c>
      <c r="C99" s="18" t="s">
        <v>5</v>
      </c>
      <c r="D99" s="14">
        <f t="shared" si="4"/>
        <v>5005.19006967153</v>
      </c>
      <c r="E99" s="19">
        <v>0.029060403879600002</v>
      </c>
      <c r="F99" s="20">
        <v>0.0325185919412724</v>
      </c>
    </row>
    <row r="100" spans="1:6" ht="15.75">
      <c r="A100" s="6" t="s">
        <v>244</v>
      </c>
      <c r="B100" s="26" t="s">
        <v>124</v>
      </c>
      <c r="C100" s="18" t="s">
        <v>6</v>
      </c>
      <c r="D100" s="14">
        <f t="shared" si="4"/>
        <v>1668.3966898905096</v>
      </c>
      <c r="E100" s="19">
        <v>0.0096868012932</v>
      </c>
      <c r="F100" s="20">
        <v>0.010839530647090801</v>
      </c>
    </row>
    <row r="101" spans="1:6" ht="15.75">
      <c r="A101" s="6" t="s">
        <v>77</v>
      </c>
      <c r="B101" s="26" t="s">
        <v>245</v>
      </c>
      <c r="C101" s="18" t="s">
        <v>12</v>
      </c>
      <c r="D101" s="14">
        <f t="shared" si="4"/>
        <v>417.0991724726274</v>
      </c>
      <c r="E101" s="19">
        <v>0.0024217003233</v>
      </c>
      <c r="F101" s="20">
        <v>0.0027098826617727003</v>
      </c>
    </row>
    <row r="102" spans="1:6" ht="15.75">
      <c r="A102" s="15" t="s">
        <v>88</v>
      </c>
      <c r="B102" s="25" t="s">
        <v>246</v>
      </c>
      <c r="C102" s="1" t="s">
        <v>27</v>
      </c>
      <c r="D102" s="1" t="s">
        <v>27</v>
      </c>
      <c r="E102" s="19"/>
      <c r="F102" s="20"/>
    </row>
    <row r="103" spans="1:6" ht="31.5">
      <c r="A103" s="6" t="s">
        <v>247</v>
      </c>
      <c r="B103" s="17" t="s">
        <v>248</v>
      </c>
      <c r="C103" s="22" t="s">
        <v>5</v>
      </c>
      <c r="D103" s="14">
        <f>E103*E$2*11+F103*E$2*1</f>
        <v>153638.4801802923</v>
      </c>
      <c r="E103" s="19">
        <v>0.892033314087555</v>
      </c>
      <c r="F103" s="20">
        <v>0.9981852784639741</v>
      </c>
    </row>
    <row r="104" spans="1:6" ht="31.5">
      <c r="A104" s="6" t="s">
        <v>249</v>
      </c>
      <c r="B104" s="17" t="s">
        <v>250</v>
      </c>
      <c r="C104" s="22" t="s">
        <v>10</v>
      </c>
      <c r="D104" s="14">
        <f>E104*E$2*11+F104*E$2*1</f>
        <v>155953.38058751536</v>
      </c>
      <c r="E104" s="19">
        <v>0.90547375088187</v>
      </c>
      <c r="F104" s="20">
        <v>1.0132251272368125</v>
      </c>
    </row>
    <row r="105" spans="1:6" ht="15.75">
      <c r="A105" s="6" t="s">
        <v>251</v>
      </c>
      <c r="B105" s="17" t="s">
        <v>252</v>
      </c>
      <c r="C105" s="22" t="s">
        <v>6</v>
      </c>
      <c r="D105" s="14">
        <f>E105*E$2*11+F105*E$2*1</f>
        <v>7278.380559647347</v>
      </c>
      <c r="E105" s="19">
        <v>0.042258670641585</v>
      </c>
      <c r="F105" s="20">
        <v>0.047287452447933614</v>
      </c>
    </row>
    <row r="106" spans="1:6" ht="15.75">
      <c r="A106" s="6" t="s">
        <v>253</v>
      </c>
      <c r="B106" s="17" t="s">
        <v>254</v>
      </c>
      <c r="C106" s="22" t="s">
        <v>12</v>
      </c>
      <c r="D106" s="14">
        <f>E106*E$2*11+F106*E$2*1</f>
        <v>7987.449152850814</v>
      </c>
      <c r="E106" s="19">
        <v>0.046375561191195</v>
      </c>
      <c r="F106" s="20">
        <v>0.051894252972947204</v>
      </c>
    </row>
    <row r="107" spans="1:6" ht="15.75">
      <c r="A107" s="6" t="s">
        <v>255</v>
      </c>
      <c r="B107" s="24" t="s">
        <v>256</v>
      </c>
      <c r="C107" s="23" t="s">
        <v>79</v>
      </c>
      <c r="D107" s="14">
        <f>E107*E$2*11+F107*E$2*1</f>
        <v>5755.968580122257</v>
      </c>
      <c r="E107" s="19">
        <v>0.03341946446154</v>
      </c>
      <c r="F107" s="20">
        <v>0.03739638073246326</v>
      </c>
    </row>
    <row r="108" spans="1:6" ht="15.75">
      <c r="A108" s="6" t="s">
        <v>257</v>
      </c>
      <c r="B108" s="26" t="s">
        <v>258</v>
      </c>
      <c r="C108" s="1" t="s">
        <v>27</v>
      </c>
      <c r="D108" s="1" t="s">
        <v>27</v>
      </c>
      <c r="E108" s="19"/>
      <c r="F108" s="20"/>
    </row>
    <row r="109" spans="1:6" ht="15.75">
      <c r="A109" s="6" t="s">
        <v>259</v>
      </c>
      <c r="B109" s="24" t="s">
        <v>260</v>
      </c>
      <c r="C109" s="18" t="s">
        <v>79</v>
      </c>
      <c r="D109" s="14">
        <f>E109*E$2*11+F109*E$2*1</f>
        <v>521.3739655907842</v>
      </c>
      <c r="E109" s="19">
        <v>0.003027125404125</v>
      </c>
      <c r="F109" s="20">
        <v>0.0033873533272158747</v>
      </c>
    </row>
    <row r="110" spans="1:6" ht="15.75">
      <c r="A110" s="6" t="s">
        <v>261</v>
      </c>
      <c r="B110" s="24" t="s">
        <v>262</v>
      </c>
      <c r="C110" s="23" t="s">
        <v>79</v>
      </c>
      <c r="D110" s="14">
        <f>E110*E$2*11+F110*E$2*1</f>
        <v>104.27479311815685</v>
      </c>
      <c r="E110" s="19">
        <v>0.000605425080825</v>
      </c>
      <c r="F110" s="20">
        <v>0.0006774706654431751</v>
      </c>
    </row>
    <row r="111" spans="1:6" ht="15.75">
      <c r="A111" s="6" t="s">
        <v>263</v>
      </c>
      <c r="B111" s="24" t="s">
        <v>264</v>
      </c>
      <c r="C111" s="18" t="s">
        <v>79</v>
      </c>
      <c r="D111" s="14">
        <f>E111*E$2*11+F111*E$2*1</f>
        <v>396.24421384899597</v>
      </c>
      <c r="E111" s="19">
        <v>0.002300615307135</v>
      </c>
      <c r="F111" s="20">
        <v>0.0025743885286840648</v>
      </c>
    </row>
    <row r="112" spans="1:6" ht="15.75">
      <c r="A112" s="6" t="s">
        <v>265</v>
      </c>
      <c r="B112" s="24" t="s">
        <v>266</v>
      </c>
      <c r="C112" s="18" t="s">
        <v>79</v>
      </c>
      <c r="D112" s="14">
        <f>E112*E$2*11+F112*E$2*1</f>
        <v>20.854958623631372</v>
      </c>
      <c r="E112" s="19">
        <v>0.00012108501616500001</v>
      </c>
      <c r="F112" s="20">
        <v>0.000135494133088635</v>
      </c>
    </row>
    <row r="113" spans="1:6" ht="15.75">
      <c r="A113" s="6" t="s">
        <v>267</v>
      </c>
      <c r="B113" s="24" t="s">
        <v>268</v>
      </c>
      <c r="C113" s="23" t="s">
        <v>79</v>
      </c>
      <c r="D113" s="14">
        <f>E113*E$2*11+F113*E$2*1</f>
        <v>166.83966898905098</v>
      </c>
      <c r="E113" s="19">
        <v>0.0009686801293200001</v>
      </c>
      <c r="F113" s="20">
        <v>0.00108395306470908</v>
      </c>
    </row>
    <row r="114" spans="1:6" ht="15.75">
      <c r="A114" s="15" t="s">
        <v>91</v>
      </c>
      <c r="B114" s="25" t="s">
        <v>269</v>
      </c>
      <c r="C114" s="1" t="s">
        <v>27</v>
      </c>
      <c r="D114" s="1" t="s">
        <v>27</v>
      </c>
      <c r="E114" s="19"/>
      <c r="F114" s="20"/>
    </row>
    <row r="115" spans="1:6" ht="15.75">
      <c r="A115" s="6" t="s">
        <v>270</v>
      </c>
      <c r="B115" s="24" t="s">
        <v>271</v>
      </c>
      <c r="C115" s="18" t="s">
        <v>4</v>
      </c>
      <c r="D115" s="14">
        <f>E115*E$2*11+F115*E$2*1</f>
        <v>184566.38381913764</v>
      </c>
      <c r="E115" s="19">
        <v>1.07160239306025</v>
      </c>
      <c r="F115" s="20">
        <v>1.1991230778344197</v>
      </c>
    </row>
    <row r="116" spans="1:6" ht="15.75">
      <c r="A116" s="6" t="s">
        <v>272</v>
      </c>
      <c r="B116" s="24" t="s">
        <v>1</v>
      </c>
      <c r="C116" s="1" t="s">
        <v>27</v>
      </c>
      <c r="D116" s="14">
        <f>E116*E$2*11+F116*E$2*1</f>
        <v>255556.6629739788</v>
      </c>
      <c r="E116" s="19">
        <v>1.48377578808591</v>
      </c>
      <c r="F116" s="20">
        <v>1.6603451068681332</v>
      </c>
    </row>
    <row r="117" spans="1:6" ht="15.75">
      <c r="A117" s="6" t="s">
        <v>273</v>
      </c>
      <c r="B117" s="24" t="s">
        <v>274</v>
      </c>
      <c r="C117" s="1"/>
      <c r="D117" s="14">
        <f>E117*E$2*11+F117*E$2*1</f>
        <v>177883.62087778118</v>
      </c>
      <c r="E117" s="19">
        <v>1.0328019104803374</v>
      </c>
      <c r="F117" s="20">
        <v>1.1557053378274975</v>
      </c>
    </row>
    <row r="118" spans="1:6" ht="15.75">
      <c r="A118" s="6"/>
      <c r="B118" s="3" t="s">
        <v>85</v>
      </c>
      <c r="C118" s="1" t="s">
        <v>33</v>
      </c>
      <c r="D118" s="7">
        <f>SUM(D29:D64)+SUM(D67:D74)+SUM(D76:D81)+SUM(D83:D84)+SUM(D86:D91)+SUM(D93:D94)+SUM(D96:D101)+SUM(D103:D107)+SUM(D109:D113)+SUM(D115:D117)</f>
        <v>4884870.06182068</v>
      </c>
      <c r="E118" s="16">
        <f>SUM(E29:E64)+SUM(E67:E74)+SUM(E76:E81)+SUM(E83:E84)+SUM(E86:E91)+SUM(E93:E94)+SUM(E96:E101)+SUM(E103:E107)+SUM(E109:E113)+SUM(E115:E117)</f>
        <v>19.23875351234373</v>
      </c>
      <c r="F118" s="16">
        <f>SUM(F29:F64)+SUM(F67:F74)+SUM(F76:F81)+SUM(F83:F84)+SUM(F86:F91)+SUM(F93:F94)+SUM(F96:F101)+SUM(F103:F107)+SUM(F109:F113)+SUM(F115:F117)</f>
        <v>21.529284180312636</v>
      </c>
    </row>
    <row r="119" spans="1:4" ht="15.75">
      <c r="A119" s="31" t="s">
        <v>87</v>
      </c>
      <c r="B119" s="31"/>
      <c r="C119" s="31"/>
      <c r="D119" s="31"/>
    </row>
    <row r="120" spans="1:4" ht="15.75">
      <c r="A120" s="6" t="s">
        <v>93</v>
      </c>
      <c r="B120" s="1" t="s">
        <v>89</v>
      </c>
      <c r="C120" s="1" t="s">
        <v>90</v>
      </c>
      <c r="D120" s="27">
        <v>5</v>
      </c>
    </row>
    <row r="121" spans="1:4" ht="15.75">
      <c r="A121" s="6" t="s">
        <v>95</v>
      </c>
      <c r="B121" s="1" t="s">
        <v>92</v>
      </c>
      <c r="C121" s="1" t="s">
        <v>90</v>
      </c>
      <c r="D121" s="27">
        <v>5</v>
      </c>
    </row>
    <row r="122" spans="1:4" ht="15.75">
      <c r="A122" s="6" t="s">
        <v>98</v>
      </c>
      <c r="B122" s="1" t="s">
        <v>94</v>
      </c>
      <c r="C122" s="1" t="s">
        <v>90</v>
      </c>
      <c r="D122" s="28">
        <v>0</v>
      </c>
    </row>
    <row r="123" spans="1:4" ht="15.75">
      <c r="A123" s="6" t="s">
        <v>99</v>
      </c>
      <c r="B123" s="1" t="s">
        <v>96</v>
      </c>
      <c r="C123" s="1" t="s">
        <v>33</v>
      </c>
      <c r="D123" s="28">
        <v>-24198.31</v>
      </c>
    </row>
    <row r="124" spans="1:4" ht="15.75">
      <c r="A124" s="31" t="s">
        <v>97</v>
      </c>
      <c r="B124" s="31"/>
      <c r="C124" s="31"/>
      <c r="D124" s="31"/>
    </row>
    <row r="125" spans="1:4" ht="15.75">
      <c r="A125" s="6" t="s">
        <v>100</v>
      </c>
      <c r="B125" s="1" t="s">
        <v>32</v>
      </c>
      <c r="C125" s="1" t="s">
        <v>33</v>
      </c>
      <c r="D125" s="1">
        <v>0</v>
      </c>
    </row>
    <row r="126" spans="1:4" ht="31.5">
      <c r="A126" s="6" t="s">
        <v>101</v>
      </c>
      <c r="B126" s="1" t="s">
        <v>34</v>
      </c>
      <c r="C126" s="1" t="s">
        <v>33</v>
      </c>
      <c r="D126" s="1">
        <v>0</v>
      </c>
    </row>
    <row r="127" spans="1:4" ht="15.75">
      <c r="A127" s="6" t="s">
        <v>102</v>
      </c>
      <c r="B127" s="1" t="s">
        <v>36</v>
      </c>
      <c r="C127" s="1" t="s">
        <v>33</v>
      </c>
      <c r="D127" s="1">
        <v>0</v>
      </c>
    </row>
    <row r="128" spans="1:4" ht="15.75">
      <c r="A128" s="6" t="s">
        <v>104</v>
      </c>
      <c r="B128" s="1" t="s">
        <v>59</v>
      </c>
      <c r="C128" s="1" t="s">
        <v>33</v>
      </c>
      <c r="D128" s="1">
        <v>0</v>
      </c>
    </row>
    <row r="129" spans="1:4" ht="15.75">
      <c r="A129" s="6" t="s">
        <v>106</v>
      </c>
      <c r="B129" s="1" t="s">
        <v>103</v>
      </c>
      <c r="C129" s="1" t="s">
        <v>33</v>
      </c>
      <c r="D129" s="1">
        <v>0</v>
      </c>
    </row>
    <row r="130" spans="1:4" ht="15.75">
      <c r="A130" s="6" t="s">
        <v>107</v>
      </c>
      <c r="B130" s="1" t="s">
        <v>61</v>
      </c>
      <c r="C130" s="1" t="s">
        <v>33</v>
      </c>
      <c r="D130" s="1">
        <v>0</v>
      </c>
    </row>
    <row r="131" spans="1:4" ht="15.75">
      <c r="A131" s="31" t="s">
        <v>105</v>
      </c>
      <c r="B131" s="31"/>
      <c r="C131" s="31"/>
      <c r="D131" s="31"/>
    </row>
    <row r="132" spans="1:4" ht="15.75">
      <c r="A132" s="6" t="s">
        <v>108</v>
      </c>
      <c r="B132" s="1" t="s">
        <v>89</v>
      </c>
      <c r="C132" s="1" t="s">
        <v>90</v>
      </c>
      <c r="D132" s="1">
        <v>0</v>
      </c>
    </row>
    <row r="133" spans="1:4" ht="15.75">
      <c r="A133" s="6" t="s">
        <v>110</v>
      </c>
      <c r="B133" s="1" t="s">
        <v>92</v>
      </c>
      <c r="C133" s="1" t="s">
        <v>90</v>
      </c>
      <c r="D133" s="1">
        <v>0</v>
      </c>
    </row>
    <row r="134" spans="1:4" ht="15.75">
      <c r="A134" s="6" t="s">
        <v>112</v>
      </c>
      <c r="B134" s="1" t="s">
        <v>109</v>
      </c>
      <c r="C134" s="1" t="s">
        <v>90</v>
      </c>
      <c r="D134" s="1">
        <v>0</v>
      </c>
    </row>
    <row r="135" spans="1:4" ht="15.75">
      <c r="A135" s="6" t="s">
        <v>114</v>
      </c>
      <c r="B135" s="1" t="s">
        <v>96</v>
      </c>
      <c r="C135" s="1" t="s">
        <v>33</v>
      </c>
      <c r="D135" s="1">
        <v>0</v>
      </c>
    </row>
    <row r="136" spans="1:4" ht="15.75">
      <c r="A136" s="31" t="s">
        <v>111</v>
      </c>
      <c r="B136" s="31"/>
      <c r="C136" s="31"/>
      <c r="D136" s="31"/>
    </row>
    <row r="137" spans="1:4" ht="15.75">
      <c r="A137" s="6" t="s">
        <v>116</v>
      </c>
      <c r="B137" s="1" t="s">
        <v>113</v>
      </c>
      <c r="C137" s="1" t="s">
        <v>90</v>
      </c>
      <c r="D137" s="1">
        <v>57</v>
      </c>
    </row>
    <row r="138" spans="1:4" ht="15.75">
      <c r="A138" s="6" t="s">
        <v>278</v>
      </c>
      <c r="B138" s="1" t="s">
        <v>115</v>
      </c>
      <c r="C138" s="1" t="s">
        <v>90</v>
      </c>
      <c r="D138" s="1">
        <v>0</v>
      </c>
    </row>
    <row r="139" spans="1:4" ht="31.5">
      <c r="A139" s="6" t="s">
        <v>279</v>
      </c>
      <c r="B139" s="1" t="s">
        <v>117</v>
      </c>
      <c r="C139" s="1" t="s">
        <v>33</v>
      </c>
      <c r="D139" s="14">
        <v>109500</v>
      </c>
    </row>
  </sheetData>
  <sheetProtection password="CC29" sheet="1" objects="1" scenarios="1" selectLockedCells="1" selectUnlockedCells="1"/>
  <mergeCells count="9">
    <mergeCell ref="E27:E28"/>
    <mergeCell ref="F27:F28"/>
    <mergeCell ref="A136:D136"/>
    <mergeCell ref="A2:D2"/>
    <mergeCell ref="A26:D26"/>
    <mergeCell ref="A8:D8"/>
    <mergeCell ref="A119:D119"/>
    <mergeCell ref="A124:D124"/>
    <mergeCell ref="A131:D13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2024-03-29T09:13:04Z</dcterms:modified>
  <cp:category/>
  <cp:version/>
  <cp:contentType/>
  <cp:contentStatus/>
</cp:coreProperties>
</file>