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лист" sheetId="1" r:id="rId1"/>
  </sheets>
  <externalReferences>
    <externalReference r:id="rId4"/>
    <externalReference r:id="rId5"/>
  </externalReferences>
  <definedNames>
    <definedName name="_xlnm.Print_Area" localSheetId="0">'лист'!$A$1:$D$137</definedName>
  </definedNames>
  <calcPr fullCalcOnLoad="1"/>
</workbook>
</file>

<file path=xl/sharedStrings.xml><?xml version="1.0" encoding="utf-8"?>
<sst xmlns="http://schemas.openxmlformats.org/spreadsheetml/2006/main" count="408" uniqueCount="282">
  <si>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</si>
  <si>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</si>
  <si>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</si>
  <si>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</si>
  <si>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</si>
  <si>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</si>
  <si>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</si>
  <si>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</si>
  <si>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</si>
  <si>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</si>
  <si>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</si>
  <si>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</si>
  <si>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</si>
  <si>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</si>
  <si>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</si>
  <si>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</si>
  <si>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</si>
  <si>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</si>
  <si>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</si>
  <si>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</si>
  <si>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</si>
  <si>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</si>
  <si>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</si>
  <si>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</si>
  <si>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</si>
  <si>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</si>
  <si>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</si>
  <si>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</si>
  <si>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</si>
  <si>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</si>
  <si>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</si>
  <si>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</si>
  <si>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</si>
  <si>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</si>
  <si>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</si>
  <si>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</si>
  <si>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</si>
  <si>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</si>
  <si>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</si>
  <si>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</si>
  <si>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</si>
  <si>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</si>
  <si>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</si>
  <si>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</si>
  <si>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</si>
  <si>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</si>
  <si>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</si>
  <si>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</si>
  <si>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</si>
  <si>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</si>
  <si>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</si>
  <si>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</si>
  <si>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</si>
  <si>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</si>
  <si>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</si>
  <si>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</si>
  <si>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</si>
  <si>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</si>
  <si>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</si>
  <si>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</si>
  <si>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</si>
  <si>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</si>
  <si>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</si>
  <si>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</si>
  <si>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</si>
  <si>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</si>
  <si>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</si>
  <si>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</si>
  <si>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</si>
  <si>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</si>
  <si>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</si>
  <si>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</si>
  <si>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</si>
  <si>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</si>
  <si>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26.3</t>
  </si>
  <si>
    <t>21.6</t>
  </si>
  <si>
    <t>24.6</t>
  </si>
  <si>
    <t>26.6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</si>
  <si>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</si>
  <si>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</si>
  <si>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</si>
  <si>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</si>
  <si>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</si>
  <si>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</si>
  <si>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</si>
  <si>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</si>
  <si>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</si>
  <si>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</si>
  <si>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</si>
  <si>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</si>
  <si>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</si>
  <si>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</si>
  <si>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</si>
  <si>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</si>
  <si>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</si>
  <si>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</si>
  <si>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</si>
  <si>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</si>
  <si>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</si>
  <si>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</si>
  <si>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</si>
  <si>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</si>
  <si>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</si>
  <si>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</si>
  <si>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</si>
  <si>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</si>
  <si>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</si>
  <si>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</si>
  <si>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</si>
  <si>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</si>
  <si>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</si>
  <si>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</si>
  <si>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</si>
  <si>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</si>
  <si>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</si>
  <si>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</si>
  <si>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</si>
  <si>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</si>
  <si>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</si>
  <si>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</si>
  <si>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</si>
  <si>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</si>
  <si>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</si>
  <si>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Профилактический осмотр мусоропровода</t>
  </si>
  <si>
    <t>Протирка стен, дверей, потолка кабины лифта</t>
  </si>
  <si>
    <t>Мытьё пола кабины лифта</t>
  </si>
  <si>
    <t>Ремонт внутридомовых сетей горячего водоснабжения</t>
  </si>
  <si>
    <t>Мехуборка (асфальт) в зимний период</t>
  </si>
  <si>
    <t>Ремонт мусоропроводных карманов</t>
  </si>
  <si>
    <t>Техническое освидетельствование лифта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</si>
  <si>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</si>
  <si>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</si>
  <si>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</si>
  <si>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</si>
  <si>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</si>
  <si>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</si>
  <si>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</si>
  <si>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</si>
  <si>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</si>
  <si>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</si>
  <si>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</si>
  <si>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</si>
  <si>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</si>
  <si>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</si>
  <si>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</si>
  <si>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</si>
  <si>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</si>
  <si>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</si>
  <si>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</si>
  <si>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</si>
  <si>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</si>
  <si>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</si>
  <si>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Востановление теплоизоляции сетей горячего водоснабжения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</si>
  <si>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</si>
  <si>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</si>
  <si>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</si>
  <si>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</si>
  <si>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</si>
  <si>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</si>
  <si>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</si>
  <si>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</si>
  <si>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</si>
  <si>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</si>
  <si>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</si>
  <si>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</si>
  <si>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Измерение, испытание электропроводки</t>
  </si>
  <si>
    <t>21.25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</si>
  <si>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</si>
  <si>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</si>
  <si>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</si>
  <si>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</si>
  <si>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</si>
  <si>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21.29</t>
  </si>
  <si>
    <t>Содержание систем внутридомового газового оборудования</t>
  </si>
  <si>
    <t>по графику</t>
  </si>
  <si>
    <t>21.30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</si>
  <si>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</si>
  <si>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</si>
  <si>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</si>
  <si>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</si>
  <si>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</si>
  <si>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21.33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</si>
  <si>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</si>
  <si>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</si>
  <si>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</si>
  <si>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</si>
  <si>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</si>
  <si>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</si>
  <si>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</si>
  <si>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</si>
  <si>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</si>
  <si>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</si>
  <si>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</si>
  <si>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</si>
  <si>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</si>
  <si>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</si>
  <si>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</si>
  <si>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</si>
  <si>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</si>
  <si>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</si>
  <si>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</si>
  <si>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</si>
  <si>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</si>
  <si>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</si>
  <si>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</si>
  <si>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</si>
  <si>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</si>
  <si>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</si>
  <si>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</si>
  <si>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</si>
  <si>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</si>
  <si>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</si>
  <si>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</si>
  <si>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</si>
  <si>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</si>
  <si>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</si>
  <si>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</si>
  <si>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</si>
  <si>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</si>
  <si>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</si>
  <si>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</si>
  <si>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</si>
  <si>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</si>
  <si>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</si>
  <si>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</si>
  <si>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</si>
  <si>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</si>
  <si>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</si>
  <si>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</si>
  <si>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</si>
  <si>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</si>
  <si>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</si>
  <si>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</si>
  <si>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</si>
  <si>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</si>
  <si>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</si>
  <si>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</si>
  <si>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</si>
  <si>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</si>
  <si>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</si>
  <si>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</si>
  <si>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</si>
  <si>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</si>
  <si>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балконных козырьков</t>
  </si>
  <si>
    <t>Ремонт, проверка кол.автом.приборов учета тепловой энергии</t>
  </si>
  <si>
    <t>21.34</t>
  </si>
  <si>
    <t xml:space="preserve">          Содержание мусоропровода</t>
  </si>
  <si>
    <t>Удаление мусора из мусороприемных камер</t>
  </si>
  <si>
    <t>Влажное подметание пола мусороприемных камер</t>
  </si>
  <si>
    <t>Уборка загрузочных клапанов мусоропровода</t>
  </si>
  <si>
    <t>Уборка мусороприёмных камер</t>
  </si>
  <si>
    <t>Дезинфекция элементов ствола мусоропровода</t>
  </si>
  <si>
    <t>24.4</t>
  </si>
  <si>
    <t>24.5</t>
  </si>
  <si>
    <t>26.4</t>
  </si>
  <si>
    <t>26.5</t>
  </si>
  <si>
    <t>27.1</t>
  </si>
  <si>
    <t>27.2</t>
  </si>
  <si>
    <t>27.3</t>
  </si>
  <si>
    <t>44.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</si>
  <si>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</si>
  <si>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</si>
  <si>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Влажное подметание пола кабины лифтов</t>
  </si>
  <si>
    <t>Мытьё стен, дверей, потолка кабины лифта</t>
  </si>
  <si>
    <t>27.4</t>
  </si>
  <si>
    <t>27.5</t>
  </si>
  <si>
    <t>27.6</t>
  </si>
  <si>
    <t>27.6.1</t>
  </si>
  <si>
    <t>27.6.2</t>
  </si>
  <si>
    <t>27.6.3</t>
  </si>
  <si>
    <t>27.6.4</t>
  </si>
  <si>
    <t>27.6.5</t>
  </si>
  <si>
    <t>28.1</t>
  </si>
  <si>
    <t>28.2</t>
  </si>
  <si>
    <t>28.3</t>
  </si>
  <si>
    <t>45.</t>
  </si>
  <si>
    <t>Отчет об исполнении управляющей организацией ООО "УК "Слобода" договора управления за 2023 год по дому № 1  ул. Шевченко в                        г. Липецке</t>
  </si>
  <si>
    <t>31.03.2024 г.</t>
  </si>
  <si>
    <t>01.01.2023 г.</t>
  </si>
  <si>
    <t>31.12.2023 г.</t>
  </si>
  <si>
    <t>01.01.23-31.08.23</t>
  </si>
  <si>
    <t>01.09.23-31.12.23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</si>
</sst>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64;&#1077;&#1074;&#1095;&#1077;&#1085;&#1082;&#1086;,%20&#1076;.%201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  <sheetDataSet>
      <sheetData sheetId="0">
        <row r="23">
          <cell r="D23">
            <v>0</v>
          </cell>
        </row>
        <row r="24">
          <cell r="D24">
            <v>-137717.19700642512</v>
          </cell>
        </row>
        <row r="25">
          <cell r="D25">
            <v>146871.98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BY125">
            <v>160233.54682640103</v>
          </cell>
        </row>
        <row r="126">
          <cell r="BY126">
            <v>147385.81250088208</v>
          </cell>
        </row>
        <row r="127">
          <cell r="BY127">
            <v>25707.521772464956</v>
          </cell>
        </row>
      </sheetData>
      <sheetData sheetId="1">
        <row r="125">
          <cell r="BY125">
            <v>286387.0363295818</v>
          </cell>
        </row>
        <row r="126">
          <cell r="BY126">
            <v>263424.15102927986</v>
          </cell>
        </row>
        <row r="127">
          <cell r="BY127">
            <v>45947.313266246565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tabSelected="1" view="pageBreakPreview" zoomScaleNormal="90" zoomScaleSheetLayoutView="100" zoomScalePageLayoutView="0" workbookViewId="0" topLeftCell="A4">
      <selection activeCell="P11" sqref="P11"/>
    </sheetView>
  </sheetViews>
  <sheetFormatPr defaultColWidth="9.140625" defaultRowHeight="15"/>
  <cols>
    <col min="1" max="1" width="9.140625" style="10" customWidth="1"/>
    <col min="2" max="2" width="62.421875" style="12" customWidth="1"/>
    <col min="3" max="3" width="24.28125" style="12" customWidth="1"/>
    <col min="4" max="4" width="62.8515625" style="12" customWidth="1"/>
    <col min="5" max="5" width="18.7109375" style="12" hidden="1" customWidth="1"/>
    <col min="6" max="6" width="17.8515625" style="12" hidden="1" customWidth="1"/>
    <col min="7" max="12" width="9.140625" style="12" hidden="1" customWidth="1"/>
    <col min="13" max="17" width="9.140625" style="12" customWidth="1"/>
    <col min="18" max="18" width="9.140625" style="2" customWidth="1"/>
    <col min="19" max="16384" width="9.140625" style="2" customWidth="1"/>
  </cols>
  <sheetData>
    <row r="1" ht="15.75">
      <c r="E1" s="12" t="s">
        <v>118</v>
      </c>
    </row>
    <row r="2" spans="1:17" s="5" customFormat="1" ht="33.75" customHeight="1">
      <c r="A2" s="34" t="s">
        <v>276</v>
      </c>
      <c r="B2" s="34"/>
      <c r="C2" s="34"/>
      <c r="D2" s="34"/>
      <c r="E2" s="4">
        <v>3870.81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277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278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279</v>
      </c>
    </row>
    <row r="8" spans="1:4" ht="42.75" customHeight="1">
      <c r="A8" s="33" t="s">
        <v>63</v>
      </c>
      <c r="B8" s="33"/>
      <c r="C8" s="33"/>
      <c r="D8" s="33"/>
    </row>
    <row r="9" spans="1:4" ht="15.75">
      <c r="A9" s="6" t="s">
        <v>17</v>
      </c>
      <c r="B9" s="1" t="s">
        <v>32</v>
      </c>
      <c r="C9" s="1" t="s">
        <v>33</v>
      </c>
      <c r="D9" s="31">
        <f>'[1]лист'!$D$23</f>
        <v>0</v>
      </c>
    </row>
    <row r="10" spans="1:4" ht="15.75">
      <c r="A10" s="6" t="s">
        <v>18</v>
      </c>
      <c r="B10" s="1" t="s">
        <v>34</v>
      </c>
      <c r="C10" s="1" t="s">
        <v>33</v>
      </c>
      <c r="D10" s="31">
        <f>'[1]лист'!$D$24</f>
        <v>-137717.19700642512</v>
      </c>
    </row>
    <row r="11" spans="1:4" ht="15.75">
      <c r="A11" s="6" t="s">
        <v>35</v>
      </c>
      <c r="B11" s="1" t="s">
        <v>36</v>
      </c>
      <c r="C11" s="1" t="s">
        <v>33</v>
      </c>
      <c r="D11" s="31">
        <f>'[1]лист'!$D$25</f>
        <v>146871.98</v>
      </c>
    </row>
    <row r="12" spans="1:5" ht="31.5">
      <c r="A12" s="6" t="s">
        <v>37</v>
      </c>
      <c r="B12" s="1" t="s">
        <v>38</v>
      </c>
      <c r="C12" s="1" t="s">
        <v>33</v>
      </c>
      <c r="D12" s="31">
        <f>D13+D14+D15</f>
        <v>929085.3817248563</v>
      </c>
      <c r="E12" s="29"/>
    </row>
    <row r="13" spans="1:4" ht="15.75">
      <c r="A13" s="6" t="s">
        <v>54</v>
      </c>
      <c r="B13" s="11" t="s">
        <v>39</v>
      </c>
      <c r="C13" s="1" t="s">
        <v>33</v>
      </c>
      <c r="D13" s="31">
        <f>'[2]УК 2023'!$BY$126+'[2]УК 2022'!$BY$126</f>
        <v>410809.96353016194</v>
      </c>
    </row>
    <row r="14" spans="1:4" ht="15.75">
      <c r="A14" s="6" t="s">
        <v>55</v>
      </c>
      <c r="B14" s="11" t="s">
        <v>40</v>
      </c>
      <c r="C14" s="1" t="s">
        <v>33</v>
      </c>
      <c r="D14" s="31">
        <f>'[2]УК 2023'!$BY$125+'[2]УК 2022'!$BY$125</f>
        <v>446620.58315598284</v>
      </c>
    </row>
    <row r="15" spans="1:4" ht="15.75">
      <c r="A15" s="6" t="s">
        <v>56</v>
      </c>
      <c r="B15" s="11" t="s">
        <v>41</v>
      </c>
      <c r="C15" s="1" t="s">
        <v>33</v>
      </c>
      <c r="D15" s="31">
        <f>'[2]УК 2023'!$BY$127+'[2]УК 2022'!$BY$127</f>
        <v>71654.83503871152</v>
      </c>
    </row>
    <row r="16" spans="1:6" ht="15.75">
      <c r="A16" s="11" t="s">
        <v>42</v>
      </c>
      <c r="B16" s="11" t="s">
        <v>43</v>
      </c>
      <c r="C16" s="11" t="s">
        <v>33</v>
      </c>
      <c r="D16" s="15">
        <f>D17</f>
        <v>937909.5217248563</v>
      </c>
      <c r="E16" s="12">
        <v>937909.52</v>
      </c>
      <c r="F16" s="9">
        <f>D16-E16</f>
        <v>0.0017248563235625625</v>
      </c>
    </row>
    <row r="17" spans="1:4" ht="31.5">
      <c r="A17" s="11" t="s">
        <v>19</v>
      </c>
      <c r="B17" s="11" t="s">
        <v>57</v>
      </c>
      <c r="C17" s="11" t="s">
        <v>33</v>
      </c>
      <c r="D17" s="15">
        <f>D12-D25+D121+D137</f>
        <v>937909.5217248563</v>
      </c>
    </row>
    <row r="18" spans="1:4" ht="31.5">
      <c r="A18" s="11" t="s">
        <v>44</v>
      </c>
      <c r="B18" s="11" t="s">
        <v>58</v>
      </c>
      <c r="C18" s="11" t="s">
        <v>33</v>
      </c>
      <c r="D18" s="15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5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5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5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5">
        <f>D16+D10+D9</f>
        <v>800192.3247184312</v>
      </c>
    </row>
    <row r="23" spans="1:4" ht="15.75">
      <c r="A23" s="11" t="s">
        <v>51</v>
      </c>
      <c r="B23" s="11" t="s">
        <v>59</v>
      </c>
      <c r="C23" s="11" t="s">
        <v>33</v>
      </c>
      <c r="D23" s="15">
        <v>1504.47</v>
      </c>
    </row>
    <row r="24" spans="1:4" ht="15.75">
      <c r="A24" s="11" t="s">
        <v>52</v>
      </c>
      <c r="B24" s="11" t="s">
        <v>60</v>
      </c>
      <c r="C24" s="11" t="s">
        <v>33</v>
      </c>
      <c r="D24" s="15">
        <f>D22-D116</f>
        <v>-128893.05700642487</v>
      </c>
    </row>
    <row r="25" spans="1:5" ht="15.75">
      <c r="A25" s="11" t="s">
        <v>53</v>
      </c>
      <c r="B25" s="11" t="s">
        <v>61</v>
      </c>
      <c r="C25" s="11" t="s">
        <v>33</v>
      </c>
      <c r="D25" s="15">
        <v>49161.45</v>
      </c>
      <c r="E25" s="9">
        <f>D25+F16</f>
        <v>49161.45172485632</v>
      </c>
    </row>
    <row r="26" spans="1:4" ht="35.25" customHeight="1">
      <c r="A26" s="33" t="s">
        <v>62</v>
      </c>
      <c r="B26" s="33"/>
      <c r="C26" s="33"/>
      <c r="D26" s="33"/>
    </row>
    <row r="27" spans="1:17" s="5" customFormat="1" ht="29.25" customHeight="1">
      <c r="A27" s="14" t="s">
        <v>22</v>
      </c>
      <c r="B27" s="3" t="s">
        <v>64</v>
      </c>
      <c r="C27" s="3" t="s">
        <v>133</v>
      </c>
      <c r="D27" s="3" t="s">
        <v>134</v>
      </c>
      <c r="E27" s="32" t="s">
        <v>280</v>
      </c>
      <c r="F27" s="32" t="s">
        <v>281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6" ht="15.75">
      <c r="A28" s="14" t="s">
        <v>135</v>
      </c>
      <c r="B28" s="16" t="s">
        <v>136</v>
      </c>
      <c r="C28" s="1" t="s">
        <v>27</v>
      </c>
      <c r="D28" s="1" t="s">
        <v>27</v>
      </c>
      <c r="E28" s="32"/>
      <c r="F28" s="32"/>
    </row>
    <row r="29" spans="1:6" ht="15.75">
      <c r="A29" s="6" t="s">
        <v>68</v>
      </c>
      <c r="B29" s="17" t="s">
        <v>137</v>
      </c>
      <c r="C29" s="18" t="s">
        <v>138</v>
      </c>
      <c r="D29" s="7">
        <f>E29*E$2*8+F29*E$2*4</f>
        <v>1804.761570617588</v>
      </c>
      <c r="E29" s="19">
        <v>0.037371679389165594</v>
      </c>
      <c r="F29" s="20">
        <v>0.0418189092364763</v>
      </c>
    </row>
    <row r="30" spans="1:6" ht="15.75">
      <c r="A30" s="6" t="s">
        <v>70</v>
      </c>
      <c r="B30" s="17" t="s">
        <v>121</v>
      </c>
      <c r="C30" s="18" t="s">
        <v>138</v>
      </c>
      <c r="D30" s="28">
        <f aca="true" t="shared" si="0" ref="D30:D62">E30*E$2*8+F30*E$2*4</f>
        <v>1217.208296201909</v>
      </c>
      <c r="E30" s="19">
        <v>0.0252050569649064</v>
      </c>
      <c r="F30" s="20">
        <v>0.028204458743730263</v>
      </c>
    </row>
    <row r="31" spans="1:6" ht="15.75">
      <c r="A31" s="6" t="s">
        <v>72</v>
      </c>
      <c r="B31" s="17" t="s">
        <v>86</v>
      </c>
      <c r="C31" s="18" t="s">
        <v>138</v>
      </c>
      <c r="D31" s="28">
        <f t="shared" si="0"/>
        <v>1081.7810088266388</v>
      </c>
      <c r="E31" s="19">
        <v>0.022400727990524998</v>
      </c>
      <c r="F31" s="20">
        <v>0.025066414621397474</v>
      </c>
    </row>
    <row r="32" spans="1:6" ht="15.75">
      <c r="A32" s="6" t="s">
        <v>130</v>
      </c>
      <c r="B32" s="17" t="s">
        <v>243</v>
      </c>
      <c r="C32" s="18" t="s">
        <v>138</v>
      </c>
      <c r="D32" s="28">
        <f t="shared" si="0"/>
        <v>3292.5905429735344</v>
      </c>
      <c r="E32" s="19">
        <v>0.0681805509021882</v>
      </c>
      <c r="F32" s="20">
        <v>0.0762940364595486</v>
      </c>
    </row>
    <row r="33" spans="1:17" s="5" customFormat="1" ht="15.75">
      <c r="A33" s="6" t="s">
        <v>131</v>
      </c>
      <c r="B33" s="17" t="s">
        <v>0</v>
      </c>
      <c r="C33" s="18" t="s">
        <v>138</v>
      </c>
      <c r="D33" s="28">
        <f t="shared" si="0"/>
        <v>34112.23127658095</v>
      </c>
      <c r="E33" s="19">
        <v>0.706371074867914</v>
      </c>
      <c r="F33" s="20">
        <v>0.7904292327771957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6" ht="15.75">
      <c r="A34" s="6" t="s">
        <v>75</v>
      </c>
      <c r="B34" s="17" t="s">
        <v>139</v>
      </c>
      <c r="C34" s="18" t="s">
        <v>138</v>
      </c>
      <c r="D34" s="28">
        <f t="shared" si="0"/>
        <v>3934.4082917779224</v>
      </c>
      <c r="E34" s="19">
        <v>0.0814708422764586</v>
      </c>
      <c r="F34" s="20">
        <v>0.09116587250735717</v>
      </c>
    </row>
    <row r="35" spans="1:6" ht="15.75">
      <c r="A35" s="6" t="s">
        <v>78</v>
      </c>
      <c r="B35" s="17" t="s">
        <v>122</v>
      </c>
      <c r="C35" s="18" t="s">
        <v>138</v>
      </c>
      <c r="D35" s="28">
        <f t="shared" si="0"/>
        <v>21.050873685275132</v>
      </c>
      <c r="E35" s="19">
        <v>0.000435906058194</v>
      </c>
      <c r="F35" s="20">
        <v>0.000487778879119086</v>
      </c>
    </row>
    <row r="36" spans="1:6" ht="15.75">
      <c r="A36" s="6" t="s">
        <v>80</v>
      </c>
      <c r="B36" s="17" t="s">
        <v>15</v>
      </c>
      <c r="C36" s="18" t="s">
        <v>138</v>
      </c>
      <c r="D36" s="28">
        <f t="shared" si="0"/>
        <v>10887.453395375172</v>
      </c>
      <c r="E36" s="19">
        <v>0.22544940244777514</v>
      </c>
      <c r="F36" s="20">
        <v>0.2522778813390604</v>
      </c>
    </row>
    <row r="37" spans="1:6" ht="31.5">
      <c r="A37" s="6" t="s">
        <v>81</v>
      </c>
      <c r="B37" s="17" t="s">
        <v>140</v>
      </c>
      <c r="C37" s="18" t="s">
        <v>138</v>
      </c>
      <c r="D37" s="28">
        <f t="shared" si="0"/>
        <v>48.826332020013155</v>
      </c>
      <c r="E37" s="19">
        <v>0.00101105988497775</v>
      </c>
      <c r="F37" s="20">
        <v>0.0011313760112901022</v>
      </c>
    </row>
    <row r="38" spans="1:6" ht="15.75">
      <c r="A38" s="6" t="s">
        <v>132</v>
      </c>
      <c r="B38" s="17" t="s">
        <v>141</v>
      </c>
      <c r="C38" s="18" t="s">
        <v>138</v>
      </c>
      <c r="D38" s="28">
        <f t="shared" si="0"/>
        <v>8396.842665161495</v>
      </c>
      <c r="E38" s="19">
        <v>0.17387566151261669</v>
      </c>
      <c r="F38" s="20">
        <v>0.19456686523261807</v>
      </c>
    </row>
    <row r="39" spans="1:6" ht="15.75">
      <c r="A39" s="6" t="s">
        <v>82</v>
      </c>
      <c r="B39" s="17" t="s">
        <v>142</v>
      </c>
      <c r="C39" s="18" t="s">
        <v>138</v>
      </c>
      <c r="D39" s="28">
        <f t="shared" si="0"/>
        <v>20456.595826209992</v>
      </c>
      <c r="E39" s="19">
        <v>0.42360018800115107</v>
      </c>
      <c r="F39" s="20">
        <v>0.47400861037328806</v>
      </c>
    </row>
    <row r="40" spans="1:6" ht="31.5">
      <c r="A40" s="6" t="s">
        <v>83</v>
      </c>
      <c r="B40" s="17" t="s">
        <v>143</v>
      </c>
      <c r="C40" s="18" t="s">
        <v>138</v>
      </c>
      <c r="D40" s="28">
        <f t="shared" si="0"/>
        <v>260.0952393113994</v>
      </c>
      <c r="E40" s="19">
        <v>0.0053858615190192</v>
      </c>
      <c r="F40" s="20">
        <v>0.006026779039782484</v>
      </c>
    </row>
    <row r="41" spans="1:6" ht="31.5">
      <c r="A41" s="6" t="s">
        <v>84</v>
      </c>
      <c r="B41" s="17" t="s">
        <v>144</v>
      </c>
      <c r="C41" s="18" t="s">
        <v>138</v>
      </c>
      <c r="D41" s="28">
        <f t="shared" si="0"/>
        <v>939.5121875036543</v>
      </c>
      <c r="E41" s="19">
        <v>0.01945472954723055</v>
      </c>
      <c r="F41" s="20">
        <v>0.021769842363350986</v>
      </c>
    </row>
    <row r="42" spans="1:6" ht="31.5">
      <c r="A42" s="6" t="s">
        <v>146</v>
      </c>
      <c r="B42" s="17" t="s">
        <v>145</v>
      </c>
      <c r="C42" s="18" t="s">
        <v>138</v>
      </c>
      <c r="D42" s="28">
        <f t="shared" si="0"/>
        <v>5637.073125021926</v>
      </c>
      <c r="E42" s="19">
        <v>0.1167283772833833</v>
      </c>
      <c r="F42" s="20">
        <v>0.13061905418010591</v>
      </c>
    </row>
    <row r="43" spans="1:6" ht="15.75">
      <c r="A43" s="6" t="s">
        <v>148</v>
      </c>
      <c r="B43" s="17" t="s">
        <v>128</v>
      </c>
      <c r="C43" s="18" t="s">
        <v>138</v>
      </c>
      <c r="D43" s="28">
        <f t="shared" si="0"/>
        <v>346.46229607015323</v>
      </c>
      <c r="E43" s="19">
        <v>0.00717428720777625</v>
      </c>
      <c r="F43" s="20">
        <v>0.008028027385501624</v>
      </c>
    </row>
    <row r="44" spans="1:6" ht="15.75">
      <c r="A44" s="6" t="s">
        <v>150</v>
      </c>
      <c r="B44" s="17" t="s">
        <v>147</v>
      </c>
      <c r="C44" s="18" t="s">
        <v>138</v>
      </c>
      <c r="D44" s="28">
        <f t="shared" si="0"/>
        <v>10207.744073937289</v>
      </c>
      <c r="E44" s="19">
        <v>0.21137448016875554</v>
      </c>
      <c r="F44" s="20">
        <v>0.23652804330883745</v>
      </c>
    </row>
    <row r="45" spans="1:6" ht="15.75">
      <c r="A45" s="6" t="s">
        <v>151</v>
      </c>
      <c r="B45" s="17" t="s">
        <v>149</v>
      </c>
      <c r="C45" s="18" t="s">
        <v>138</v>
      </c>
      <c r="D45" s="28">
        <f t="shared" si="0"/>
        <v>18654.991886645195</v>
      </c>
      <c r="E45" s="19">
        <v>0.38629389452071455</v>
      </c>
      <c r="F45" s="20">
        <v>0.4322628679686796</v>
      </c>
    </row>
    <row r="46" spans="1:6" ht="15.75">
      <c r="A46" s="6" t="s">
        <v>153</v>
      </c>
      <c r="B46" s="17" t="s">
        <v>126</v>
      </c>
      <c r="C46" s="18" t="s">
        <v>138</v>
      </c>
      <c r="D46" s="28">
        <f t="shared" si="0"/>
        <v>10284.462813590293</v>
      </c>
      <c r="E46" s="19">
        <v>0.21296311558084036</v>
      </c>
      <c r="F46" s="20">
        <v>0.23830572633496036</v>
      </c>
    </row>
    <row r="47" spans="1:6" ht="31.5">
      <c r="A47" s="6" t="s">
        <v>155</v>
      </c>
      <c r="B47" s="17" t="s">
        <v>152</v>
      </c>
      <c r="C47" s="18" t="s">
        <v>138</v>
      </c>
      <c r="D47" s="28">
        <f t="shared" si="0"/>
        <v>287.5198497513829</v>
      </c>
      <c r="E47" s="19">
        <v>0.00595375024483305</v>
      </c>
      <c r="F47" s="20">
        <v>0.006662246523968183</v>
      </c>
    </row>
    <row r="48" spans="1:6" ht="15.75">
      <c r="A48" s="6" t="s">
        <v>156</v>
      </c>
      <c r="B48" s="17" t="s">
        <v>154</v>
      </c>
      <c r="C48" s="18" t="s">
        <v>138</v>
      </c>
      <c r="D48" s="28">
        <f t="shared" si="0"/>
        <v>2466.0513775808563</v>
      </c>
      <c r="E48" s="19">
        <v>0.051065183867265454</v>
      </c>
      <c r="F48" s="20">
        <v>0.05714194074747004</v>
      </c>
    </row>
    <row r="49" spans="1:6" ht="15.75">
      <c r="A49" s="6" t="s">
        <v>158</v>
      </c>
      <c r="B49" s="17" t="s">
        <v>14</v>
      </c>
      <c r="C49" s="18" t="s">
        <v>138</v>
      </c>
      <c r="D49" s="28">
        <f t="shared" si="0"/>
        <v>40575.26665512219</v>
      </c>
      <c r="E49" s="19">
        <v>0.8402028729181268</v>
      </c>
      <c r="F49" s="20">
        <v>0.9401870147953839</v>
      </c>
    </row>
    <row r="50" spans="1:6" ht="31.5">
      <c r="A50" s="6" t="s">
        <v>160</v>
      </c>
      <c r="B50" s="17" t="s">
        <v>157</v>
      </c>
      <c r="C50" s="18" t="s">
        <v>138</v>
      </c>
      <c r="D50" s="28">
        <f t="shared" si="0"/>
        <v>4220.758648546789</v>
      </c>
      <c r="E50" s="19">
        <v>0.08740037551805864</v>
      </c>
      <c r="F50" s="20">
        <v>0.09780102020470761</v>
      </c>
    </row>
    <row r="51" spans="1:6" ht="31.5">
      <c r="A51" s="6" t="s">
        <v>162</v>
      </c>
      <c r="B51" s="17" t="s">
        <v>159</v>
      </c>
      <c r="C51" s="18" t="s">
        <v>138</v>
      </c>
      <c r="D51" s="28">
        <f t="shared" si="0"/>
        <v>9187.712294587458</v>
      </c>
      <c r="E51" s="19">
        <v>0.19025240994893294</v>
      </c>
      <c r="F51" s="20">
        <v>0.21289244673285596</v>
      </c>
    </row>
    <row r="52" spans="1:6" ht="31.5">
      <c r="A52" s="6" t="s">
        <v>164</v>
      </c>
      <c r="B52" s="17" t="s">
        <v>161</v>
      </c>
      <c r="C52" s="18" t="s">
        <v>138</v>
      </c>
      <c r="D52" s="28">
        <f t="shared" si="0"/>
        <v>3356.6202837662463</v>
      </c>
      <c r="E52" s="19">
        <v>0.06950643182919496</v>
      </c>
      <c r="F52" s="20">
        <v>0.07777769721686915</v>
      </c>
    </row>
    <row r="53" spans="1:6" ht="31.5">
      <c r="A53" s="6" t="s">
        <v>166</v>
      </c>
      <c r="B53" s="17" t="s">
        <v>163</v>
      </c>
      <c r="C53" s="18" t="s">
        <v>138</v>
      </c>
      <c r="D53" s="28">
        <f t="shared" si="0"/>
        <v>6496.708941819787</v>
      </c>
      <c r="E53" s="19">
        <v>0.13452908550979994</v>
      </c>
      <c r="F53" s="20">
        <v>0.15053804668546614</v>
      </c>
    </row>
    <row r="54" spans="1:6" ht="15.75">
      <c r="A54" s="6" t="s">
        <v>167</v>
      </c>
      <c r="B54" s="17" t="s">
        <v>165</v>
      </c>
      <c r="C54" s="18" t="s">
        <v>138</v>
      </c>
      <c r="D54" s="28">
        <f t="shared" si="0"/>
        <v>11387.353170751332</v>
      </c>
      <c r="E54" s="19">
        <v>0.235800960479721</v>
      </c>
      <c r="F54" s="20">
        <v>0.26386127477680776</v>
      </c>
    </row>
    <row r="55" spans="1:6" ht="15.75">
      <c r="A55" s="6" t="s">
        <v>169</v>
      </c>
      <c r="B55" s="17" t="s">
        <v>119</v>
      </c>
      <c r="C55" s="18" t="s">
        <v>138</v>
      </c>
      <c r="D55" s="28">
        <f t="shared" si="0"/>
        <v>4660.6634339199145</v>
      </c>
      <c r="E55" s="19">
        <v>0.09650960128415159</v>
      </c>
      <c r="F55" s="20">
        <v>0.10799424383696563</v>
      </c>
    </row>
    <row r="56" spans="1:6" ht="15.75">
      <c r="A56" s="6" t="s">
        <v>171</v>
      </c>
      <c r="B56" s="17" t="s">
        <v>168</v>
      </c>
      <c r="C56" s="18" t="s">
        <v>138</v>
      </c>
      <c r="D56" s="28">
        <f t="shared" si="0"/>
        <v>1320.7668998036372</v>
      </c>
      <c r="E56" s="19">
        <v>0.027349472601188547</v>
      </c>
      <c r="F56" s="20">
        <v>0.030604059840729985</v>
      </c>
    </row>
    <row r="57" spans="1:6" ht="31.5">
      <c r="A57" s="6" t="s">
        <v>172</v>
      </c>
      <c r="B57" s="17" t="s">
        <v>170</v>
      </c>
      <c r="C57" s="18" t="s">
        <v>138</v>
      </c>
      <c r="D57" s="28">
        <f t="shared" si="0"/>
        <v>16876.193060239446</v>
      </c>
      <c r="E57" s="19">
        <v>0.34945983260332153</v>
      </c>
      <c r="F57" s="20">
        <v>0.3910455526831168</v>
      </c>
    </row>
    <row r="58" spans="1:6" ht="15.75">
      <c r="A58" s="6" t="s">
        <v>175</v>
      </c>
      <c r="B58" s="17" t="s">
        <v>173</v>
      </c>
      <c r="C58" s="18" t="s">
        <v>174</v>
      </c>
      <c r="D58" s="28">
        <f t="shared" si="0"/>
        <v>11919.881800339666</v>
      </c>
      <c r="E58" s="19">
        <v>0.24682817290186754</v>
      </c>
      <c r="F58" s="20">
        <v>0.27620072547718977</v>
      </c>
    </row>
    <row r="59" spans="1:17" s="5" customFormat="1" ht="24.75" customHeight="1">
      <c r="A59" s="6" t="s">
        <v>176</v>
      </c>
      <c r="B59" s="17" t="s">
        <v>177</v>
      </c>
      <c r="C59" s="18" t="s">
        <v>6</v>
      </c>
      <c r="D59" s="28">
        <f t="shared" si="0"/>
        <v>3805.35474115736</v>
      </c>
      <c r="E59" s="19">
        <v>0.07879849596969704</v>
      </c>
      <c r="F59" s="20">
        <v>0.08817551699009099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6" ht="31.5">
      <c r="A60" s="6" t="s">
        <v>178</v>
      </c>
      <c r="B60" s="17" t="s">
        <v>244</v>
      </c>
      <c r="C60" s="18" t="s">
        <v>6</v>
      </c>
      <c r="D60" s="28">
        <f t="shared" si="0"/>
        <v>17077.52127717945</v>
      </c>
      <c r="E60" s="19">
        <v>0.3536287897098825</v>
      </c>
      <c r="F60" s="20">
        <v>0.3957106156853585</v>
      </c>
    </row>
    <row r="61" spans="1:6" ht="15.75">
      <c r="A61" s="6" t="s">
        <v>181</v>
      </c>
      <c r="B61" s="17" t="s">
        <v>179</v>
      </c>
      <c r="C61" s="18" t="s">
        <v>180</v>
      </c>
      <c r="D61" s="28">
        <f t="shared" si="0"/>
        <v>7101.102915183688</v>
      </c>
      <c r="E61" s="19">
        <v>0.14704443278061438</v>
      </c>
      <c r="F61" s="20">
        <v>0.1645427202815075</v>
      </c>
    </row>
    <row r="62" spans="1:17" ht="15.75">
      <c r="A62" s="6" t="s">
        <v>245</v>
      </c>
      <c r="B62" s="17" t="s">
        <v>182</v>
      </c>
      <c r="C62" s="18" t="s">
        <v>180</v>
      </c>
      <c r="D62" s="28">
        <f t="shared" si="0"/>
        <v>2739.5879515732977</v>
      </c>
      <c r="E62" s="19">
        <v>0.0567293786899412</v>
      </c>
      <c r="F62" s="20">
        <v>0.0634801747540442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6" ht="15.75">
      <c r="A63" s="14" t="s">
        <v>183</v>
      </c>
      <c r="B63" s="21" t="s">
        <v>184</v>
      </c>
      <c r="C63" s="22" t="s">
        <v>27</v>
      </c>
      <c r="D63" s="22" t="s">
        <v>27</v>
      </c>
      <c r="E63" s="19"/>
      <c r="F63" s="20"/>
    </row>
    <row r="64" spans="1:6" ht="31.5">
      <c r="A64" s="6" t="s">
        <v>185</v>
      </c>
      <c r="B64" s="17" t="s">
        <v>186</v>
      </c>
      <c r="C64" s="22" t="s">
        <v>27</v>
      </c>
      <c r="D64" s="22" t="s">
        <v>27</v>
      </c>
      <c r="E64" s="19"/>
      <c r="F64" s="20"/>
    </row>
    <row r="65" spans="1:6" ht="31.5">
      <c r="A65" s="6" t="s">
        <v>187</v>
      </c>
      <c r="B65" s="17" t="s">
        <v>8</v>
      </c>
      <c r="C65" s="23" t="s">
        <v>188</v>
      </c>
      <c r="D65" s="28">
        <f aca="true" t="shared" si="1" ref="D65:D72">E65*E$2*8+F65*E$2*4</f>
        <v>9297.469210996518</v>
      </c>
      <c r="E65" s="19">
        <v>0.19252517570235</v>
      </c>
      <c r="F65" s="20">
        <v>0.21543567161092966</v>
      </c>
    </row>
    <row r="66" spans="1:6" ht="31.5">
      <c r="A66" s="6" t="s">
        <v>189</v>
      </c>
      <c r="B66" s="17" t="s">
        <v>190</v>
      </c>
      <c r="C66" s="23" t="s">
        <v>11</v>
      </c>
      <c r="D66" s="28">
        <f t="shared" si="1"/>
        <v>17600.869386855044</v>
      </c>
      <c r="E66" s="19">
        <v>0.36446589865665</v>
      </c>
      <c r="F66" s="20">
        <v>0.4078373405967914</v>
      </c>
    </row>
    <row r="67" spans="1:6" ht="15.75">
      <c r="A67" s="6" t="s">
        <v>191</v>
      </c>
      <c r="B67" s="17" t="s">
        <v>192</v>
      </c>
      <c r="C67" s="23" t="s">
        <v>10</v>
      </c>
      <c r="D67" s="28">
        <f t="shared" si="1"/>
        <v>4502.547982683848</v>
      </c>
      <c r="E67" s="19">
        <v>0.09323546244705</v>
      </c>
      <c r="F67" s="20">
        <v>0.10433048247824894</v>
      </c>
    </row>
    <row r="68" spans="1:6" ht="15.75">
      <c r="A68" s="6" t="s">
        <v>193</v>
      </c>
      <c r="B68" s="17" t="s">
        <v>13</v>
      </c>
      <c r="C68" s="23" t="s">
        <v>10</v>
      </c>
      <c r="D68" s="28">
        <f t="shared" si="1"/>
        <v>9238.994561870753</v>
      </c>
      <c r="E68" s="19">
        <v>0.1913143255407</v>
      </c>
      <c r="F68" s="20">
        <v>0.2140807302800433</v>
      </c>
    </row>
    <row r="69" spans="1:6" ht="15.75">
      <c r="A69" s="6" t="s">
        <v>194</v>
      </c>
      <c r="B69" s="17" t="s">
        <v>127</v>
      </c>
      <c r="C69" s="23" t="s">
        <v>138</v>
      </c>
      <c r="D69" s="28">
        <f t="shared" si="1"/>
        <v>2397.460614156335</v>
      </c>
      <c r="E69" s="19">
        <v>0.04964485662765</v>
      </c>
      <c r="F69" s="20">
        <v>0.05555259456634035</v>
      </c>
    </row>
    <row r="70" spans="1:6" ht="31.5">
      <c r="A70" s="6" t="s">
        <v>195</v>
      </c>
      <c r="B70" s="17" t="s">
        <v>196</v>
      </c>
      <c r="C70" s="23" t="s">
        <v>138</v>
      </c>
      <c r="D70" s="28">
        <f t="shared" si="1"/>
        <v>12630.52421116508</v>
      </c>
      <c r="E70" s="19">
        <v>0.2615436349164</v>
      </c>
      <c r="F70" s="20">
        <v>0.2926673274714516</v>
      </c>
    </row>
    <row r="71" spans="1:6" ht="15.75">
      <c r="A71" s="6" t="s">
        <v>197</v>
      </c>
      <c r="B71" s="17" t="s">
        <v>198</v>
      </c>
      <c r="C71" s="23" t="s">
        <v>9</v>
      </c>
      <c r="D71" s="28">
        <f t="shared" si="1"/>
        <v>2572.8845615336268</v>
      </c>
      <c r="E71" s="19">
        <v>0.05327740711259999</v>
      </c>
      <c r="F71" s="20">
        <v>0.05961741855899939</v>
      </c>
    </row>
    <row r="72" spans="1:6" ht="15.75">
      <c r="A72" s="6" t="s">
        <v>199</v>
      </c>
      <c r="B72" s="17" t="s">
        <v>200</v>
      </c>
      <c r="C72" s="23" t="s">
        <v>7</v>
      </c>
      <c r="D72" s="28">
        <f t="shared" si="1"/>
        <v>1988.1380702759852</v>
      </c>
      <c r="E72" s="19">
        <v>0.04116890549610001</v>
      </c>
      <c r="F72" s="20">
        <v>0.04606800525013591</v>
      </c>
    </row>
    <row r="73" spans="1:6" ht="31.5">
      <c r="A73" s="6" t="s">
        <v>71</v>
      </c>
      <c r="B73" s="17" t="s">
        <v>201</v>
      </c>
      <c r="C73" s="1" t="s">
        <v>27</v>
      </c>
      <c r="D73" s="1" t="s">
        <v>27</v>
      </c>
      <c r="E73" s="19">
        <v>0</v>
      </c>
      <c r="F73" s="20"/>
    </row>
    <row r="74" spans="1:6" ht="15.75">
      <c r="A74" s="6" t="s">
        <v>202</v>
      </c>
      <c r="B74" s="17" t="s">
        <v>203</v>
      </c>
      <c r="C74" s="18" t="s">
        <v>11</v>
      </c>
      <c r="D74" s="28">
        <f aca="true" t="shared" si="2" ref="D74:D79">E74*E$2*8+F74*E$2*4</f>
        <v>15671.205965704823</v>
      </c>
      <c r="E74" s="19">
        <v>0.3245078433222</v>
      </c>
      <c r="F74" s="20">
        <v>0.3631242766775418</v>
      </c>
    </row>
    <row r="75" spans="1:6" ht="15.75">
      <c r="A75" s="6" t="s">
        <v>204</v>
      </c>
      <c r="B75" s="17" t="s">
        <v>205</v>
      </c>
      <c r="C75" s="18" t="s">
        <v>11</v>
      </c>
      <c r="D75" s="28">
        <f t="shared" si="2"/>
        <v>37540.72473874065</v>
      </c>
      <c r="E75" s="19">
        <v>0.7773658037793</v>
      </c>
      <c r="F75" s="20">
        <v>0.8698723344290367</v>
      </c>
    </row>
    <row r="76" spans="1:6" ht="15.75">
      <c r="A76" s="6" t="s">
        <v>206</v>
      </c>
      <c r="B76" s="17" t="s">
        <v>120</v>
      </c>
      <c r="C76" s="18" t="s">
        <v>207</v>
      </c>
      <c r="D76" s="28">
        <f t="shared" si="2"/>
        <v>3333.0550001685633</v>
      </c>
      <c r="E76" s="19">
        <v>0.06901845921405</v>
      </c>
      <c r="F76" s="20">
        <v>0.07723165586052196</v>
      </c>
    </row>
    <row r="77" spans="1:6" ht="15.75">
      <c r="A77" s="6" t="s">
        <v>208</v>
      </c>
      <c r="B77" s="17" t="s">
        <v>209</v>
      </c>
      <c r="C77" s="18" t="s">
        <v>9</v>
      </c>
      <c r="D77" s="28">
        <f t="shared" si="2"/>
        <v>1403.3915790183423</v>
      </c>
      <c r="E77" s="19">
        <v>0.029060403879600002</v>
      </c>
      <c r="F77" s="20">
        <v>0.0325185919412724</v>
      </c>
    </row>
    <row r="78" spans="1:6" ht="15.75">
      <c r="A78" s="6" t="s">
        <v>210</v>
      </c>
      <c r="B78" s="17" t="s">
        <v>211</v>
      </c>
      <c r="C78" s="18" t="s">
        <v>12</v>
      </c>
      <c r="D78" s="28">
        <f t="shared" si="2"/>
        <v>16606.800351717047</v>
      </c>
      <c r="E78" s="19">
        <v>0.3438814459085999</v>
      </c>
      <c r="F78" s="20">
        <v>0.38480333797172334</v>
      </c>
    </row>
    <row r="79" spans="1:6" ht="15.75">
      <c r="A79" s="6" t="s">
        <v>212</v>
      </c>
      <c r="B79" s="17" t="s">
        <v>213</v>
      </c>
      <c r="C79" s="18" t="s">
        <v>11</v>
      </c>
      <c r="D79" s="28">
        <f t="shared" si="2"/>
        <v>701.6957895091712</v>
      </c>
      <c r="E79" s="19">
        <v>0.014530201939800001</v>
      </c>
      <c r="F79" s="20">
        <v>0.0162592959706362</v>
      </c>
    </row>
    <row r="80" spans="1:6" ht="15.75">
      <c r="A80" s="14" t="s">
        <v>214</v>
      </c>
      <c r="B80" s="16" t="s">
        <v>215</v>
      </c>
      <c r="C80" s="1" t="s">
        <v>27</v>
      </c>
      <c r="D80" s="1" t="s">
        <v>27</v>
      </c>
      <c r="E80" s="19"/>
      <c r="F80" s="20"/>
    </row>
    <row r="81" spans="1:6" ht="15.75">
      <c r="A81" s="6" t="s">
        <v>65</v>
      </c>
      <c r="B81" s="24" t="s">
        <v>2</v>
      </c>
      <c r="C81" s="23" t="s">
        <v>216</v>
      </c>
      <c r="D81" s="28">
        <f>E81*E$2*8+F81*E$2*4</f>
        <v>1410.7593848081885</v>
      </c>
      <c r="E81" s="19">
        <v>0.0292129709999679</v>
      </c>
      <c r="F81" s="20">
        <v>0.03268931454896408</v>
      </c>
    </row>
    <row r="82" spans="1:6" ht="15.75">
      <c r="A82" s="6" t="s">
        <v>217</v>
      </c>
      <c r="B82" s="24" t="s">
        <v>3</v>
      </c>
      <c r="C82" s="18" t="s">
        <v>138</v>
      </c>
      <c r="D82" s="28">
        <f>E82*E$2*8+F82*E$2*4</f>
        <v>1739.9131847371154</v>
      </c>
      <c r="E82" s="19">
        <v>0.03602884655989575</v>
      </c>
      <c r="F82" s="20">
        <v>0.040316279300523346</v>
      </c>
    </row>
    <row r="83" spans="1:17" ht="15.75">
      <c r="A83" s="14" t="s">
        <v>218</v>
      </c>
      <c r="B83" s="21" t="s">
        <v>246</v>
      </c>
      <c r="C83" s="1" t="s">
        <v>27</v>
      </c>
      <c r="D83" s="1" t="s">
        <v>27</v>
      </c>
      <c r="E83" s="19"/>
      <c r="F83" s="20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.75">
      <c r="A84" s="6" t="s">
        <v>66</v>
      </c>
      <c r="B84" s="24" t="s">
        <v>247</v>
      </c>
      <c r="C84" s="18" t="s">
        <v>5</v>
      </c>
      <c r="D84" s="28">
        <f aca="true" t="shared" si="3" ref="D84:D89">E84*E$2*8+F84*E$2*4</f>
        <v>39587.33745814241</v>
      </c>
      <c r="E84" s="19">
        <v>0.8197455594370501</v>
      </c>
      <c r="F84" s="20">
        <v>0.9172952810100591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.75">
      <c r="A85" s="6" t="s">
        <v>222</v>
      </c>
      <c r="B85" s="24" t="s">
        <v>248</v>
      </c>
      <c r="C85" s="18" t="s">
        <v>5</v>
      </c>
      <c r="D85" s="28">
        <f t="shared" si="3"/>
        <v>2397.460614156335</v>
      </c>
      <c r="E85" s="19">
        <v>0.04964485662765</v>
      </c>
      <c r="F85" s="20">
        <v>0.05555259456634035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.75">
      <c r="A86" s="6" t="s">
        <v>73</v>
      </c>
      <c r="B86" s="24" t="s">
        <v>123</v>
      </c>
      <c r="C86" s="18" t="s">
        <v>6</v>
      </c>
      <c r="D86" s="28">
        <f t="shared" si="3"/>
        <v>3274.5803510427986</v>
      </c>
      <c r="E86" s="19">
        <v>0.06780760905239999</v>
      </c>
      <c r="F86" s="20">
        <v>0.0758767145296356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.75">
      <c r="A87" s="6" t="s">
        <v>252</v>
      </c>
      <c r="B87" s="24" t="s">
        <v>249</v>
      </c>
      <c r="C87" s="18" t="s">
        <v>6</v>
      </c>
      <c r="D87" s="28">
        <f t="shared" si="3"/>
        <v>2397.460614156335</v>
      </c>
      <c r="E87" s="19">
        <v>0.04964485662765</v>
      </c>
      <c r="F87" s="20">
        <v>0.05555259456634035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.75">
      <c r="A88" s="6" t="s">
        <v>253</v>
      </c>
      <c r="B88" s="24" t="s">
        <v>250</v>
      </c>
      <c r="C88" s="18" t="s">
        <v>6</v>
      </c>
      <c r="D88" s="28">
        <f t="shared" si="3"/>
        <v>8186.450877606996</v>
      </c>
      <c r="E88" s="19">
        <v>0.169519022631</v>
      </c>
      <c r="F88" s="20">
        <v>0.18969178632408898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.75">
      <c r="A89" s="6" t="s">
        <v>76</v>
      </c>
      <c r="B89" s="24" t="s">
        <v>251</v>
      </c>
      <c r="C89" s="18" t="s">
        <v>79</v>
      </c>
      <c r="D89" s="28">
        <f t="shared" si="3"/>
        <v>35201.73877371009</v>
      </c>
      <c r="E89" s="19">
        <v>0.7289317973133</v>
      </c>
      <c r="F89" s="20">
        <v>0.8156746811935828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6" ht="31.5">
      <c r="A90" s="14" t="s">
        <v>224</v>
      </c>
      <c r="B90" s="25" t="s">
        <v>219</v>
      </c>
      <c r="C90" s="1" t="s">
        <v>27</v>
      </c>
      <c r="D90" s="1" t="s">
        <v>27</v>
      </c>
      <c r="E90" s="19"/>
      <c r="F90" s="20"/>
    </row>
    <row r="91" spans="1:6" ht="31.5">
      <c r="A91" s="6" t="s">
        <v>67</v>
      </c>
      <c r="B91" s="26" t="s">
        <v>220</v>
      </c>
      <c r="C91" s="18" t="s">
        <v>221</v>
      </c>
      <c r="D91" s="28">
        <f>E91*E$2*8+F91*E$2*4</f>
        <v>1441.166202353586</v>
      </c>
      <c r="E91" s="19">
        <v>0.0298426130840259</v>
      </c>
      <c r="F91" s="20">
        <v>0.03339388404102498</v>
      </c>
    </row>
    <row r="92" spans="1:6" ht="15.75">
      <c r="A92" s="6" t="s">
        <v>227</v>
      </c>
      <c r="B92" s="26" t="s">
        <v>223</v>
      </c>
      <c r="C92" s="18" t="s">
        <v>138</v>
      </c>
      <c r="D92" s="28">
        <f>E92*E$2*8+F92*E$2*4</f>
        <v>3644.7833546580114</v>
      </c>
      <c r="E92" s="19">
        <v>0.07547350142580614</v>
      </c>
      <c r="F92" s="20">
        <v>0.08445484809547707</v>
      </c>
    </row>
    <row r="93" spans="1:17" ht="31.5">
      <c r="A93" s="14" t="s">
        <v>238</v>
      </c>
      <c r="B93" s="26" t="s">
        <v>260</v>
      </c>
      <c r="C93" s="1" t="s">
        <v>27</v>
      </c>
      <c r="D93" s="1" t="s">
        <v>27</v>
      </c>
      <c r="E93" s="19"/>
      <c r="F93" s="20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31.5">
      <c r="A94" s="6" t="s">
        <v>69</v>
      </c>
      <c r="B94" s="26" t="s">
        <v>261</v>
      </c>
      <c r="C94" s="18" t="s">
        <v>4</v>
      </c>
      <c r="D94" s="28">
        <f aca="true" t="shared" si="4" ref="D94:D99">E94*E$2*8+F94*E$2*4</f>
        <v>140456.10720008577</v>
      </c>
      <c r="E94" s="19">
        <v>2.9084620882833003</v>
      </c>
      <c r="F94" s="20">
        <v>3.254569076789013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.75">
      <c r="A95" s="6" t="s">
        <v>241</v>
      </c>
      <c r="B95" s="26" t="s">
        <v>129</v>
      </c>
      <c r="C95" s="18" t="s">
        <v>79</v>
      </c>
      <c r="D95" s="28">
        <f t="shared" si="4"/>
        <v>31166.987984032356</v>
      </c>
      <c r="E95" s="19">
        <v>0.6453831361594501</v>
      </c>
      <c r="F95" s="20">
        <v>0.7221837293624247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.75">
      <c r="A96" s="6" t="s">
        <v>74</v>
      </c>
      <c r="B96" s="26" t="s">
        <v>262</v>
      </c>
      <c r="C96" s="18" t="s">
        <v>5</v>
      </c>
      <c r="D96" s="28">
        <f t="shared" si="4"/>
        <v>877.1197368864639</v>
      </c>
      <c r="E96" s="19">
        <v>0.01816275242475</v>
      </c>
      <c r="F96" s="20">
        <v>0.02032411996329525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.75">
      <c r="A97" s="6" t="s">
        <v>254</v>
      </c>
      <c r="B97" s="26" t="s">
        <v>125</v>
      </c>
      <c r="C97" s="18" t="s">
        <v>5</v>
      </c>
      <c r="D97" s="28">
        <f t="shared" si="4"/>
        <v>1578.815526395635</v>
      </c>
      <c r="E97" s="19">
        <v>0.03269295436455</v>
      </c>
      <c r="F97" s="20">
        <v>0.03658341593393145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.75">
      <c r="A98" s="6" t="s">
        <v>255</v>
      </c>
      <c r="B98" s="26" t="s">
        <v>124</v>
      </c>
      <c r="C98" s="18" t="s">
        <v>6</v>
      </c>
      <c r="D98" s="28">
        <f t="shared" si="4"/>
        <v>526.2718421318783</v>
      </c>
      <c r="E98" s="19">
        <v>0.01089765145485</v>
      </c>
      <c r="F98" s="20">
        <v>0.012194471977977149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.75">
      <c r="A99" s="6" t="s">
        <v>77</v>
      </c>
      <c r="B99" s="26" t="s">
        <v>263</v>
      </c>
      <c r="C99" s="18" t="s">
        <v>12</v>
      </c>
      <c r="D99" s="28">
        <f t="shared" si="4"/>
        <v>116.94929825152852</v>
      </c>
      <c r="E99" s="19">
        <v>0.0024217003233</v>
      </c>
      <c r="F99" s="20">
        <v>0.0027098826617727003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6" ht="15.75">
      <c r="A100" s="14" t="s">
        <v>88</v>
      </c>
      <c r="B100" s="25" t="s">
        <v>225</v>
      </c>
      <c r="C100" s="1" t="s">
        <v>27</v>
      </c>
      <c r="D100" s="1" t="s">
        <v>27</v>
      </c>
      <c r="E100" s="19"/>
      <c r="F100" s="20"/>
    </row>
    <row r="101" spans="1:6" ht="31.5">
      <c r="A101" s="6" t="s">
        <v>256</v>
      </c>
      <c r="B101" s="17" t="s">
        <v>226</v>
      </c>
      <c r="C101" s="22" t="s">
        <v>5</v>
      </c>
      <c r="D101" s="28">
        <f aca="true" t="shared" si="5" ref="D101:D115">E101*E$2*8+F101*E$2*4</f>
        <v>37803.860659806596</v>
      </c>
      <c r="E101" s="19">
        <v>0.782814629506725</v>
      </c>
      <c r="F101" s="20">
        <v>0.8759695704180253</v>
      </c>
    </row>
    <row r="102" spans="1:6" ht="31.5">
      <c r="A102" s="6" t="s">
        <v>257</v>
      </c>
      <c r="B102" s="17" t="s">
        <v>228</v>
      </c>
      <c r="C102" s="22" t="s">
        <v>10</v>
      </c>
      <c r="D102" s="28">
        <f t="shared" si="5"/>
        <v>28208.170738268684</v>
      </c>
      <c r="E102" s="19">
        <v>0.58411411797996</v>
      </c>
      <c r="F102" s="20">
        <v>0.6536236980195753</v>
      </c>
    </row>
    <row r="103" spans="1:6" ht="15.75">
      <c r="A103" s="6" t="s">
        <v>258</v>
      </c>
      <c r="B103" s="17" t="s">
        <v>229</v>
      </c>
      <c r="C103" s="22" t="s">
        <v>6</v>
      </c>
      <c r="D103" s="28">
        <f t="shared" si="5"/>
        <v>1789.3242632483864</v>
      </c>
      <c r="E103" s="19">
        <v>0.03705201494649</v>
      </c>
      <c r="F103" s="20">
        <v>0.04146120472512231</v>
      </c>
    </row>
    <row r="104" spans="1:6" ht="15.75">
      <c r="A104" s="6" t="s">
        <v>264</v>
      </c>
      <c r="B104" s="17" t="s">
        <v>230</v>
      </c>
      <c r="C104" s="22" t="s">
        <v>12</v>
      </c>
      <c r="D104" s="28">
        <f t="shared" si="5"/>
        <v>1450.1712983189536</v>
      </c>
      <c r="E104" s="19">
        <v>0.03002908400892</v>
      </c>
      <c r="F104" s="20">
        <v>0.033602545005981484</v>
      </c>
    </row>
    <row r="105" spans="1:6" ht="15.75">
      <c r="A105" s="6" t="s">
        <v>265</v>
      </c>
      <c r="B105" s="24" t="s">
        <v>231</v>
      </c>
      <c r="C105" s="23" t="s">
        <v>79</v>
      </c>
      <c r="D105" s="28">
        <f t="shared" si="5"/>
        <v>1841.9514474615744</v>
      </c>
      <c r="E105" s="19">
        <v>0.038141780091975004</v>
      </c>
      <c r="F105" s="20">
        <v>0.04268065192292003</v>
      </c>
    </row>
    <row r="106" spans="1:6" ht="15.75">
      <c r="A106" s="6" t="s">
        <v>266</v>
      </c>
      <c r="B106" s="26" t="s">
        <v>232</v>
      </c>
      <c r="C106" s="1" t="s">
        <v>27</v>
      </c>
      <c r="D106" s="1" t="s">
        <v>27</v>
      </c>
      <c r="E106" s="19"/>
      <c r="F106" s="20"/>
    </row>
    <row r="107" spans="1:6" ht="15.75">
      <c r="A107" s="6" t="s">
        <v>267</v>
      </c>
      <c r="B107" s="24" t="s">
        <v>233</v>
      </c>
      <c r="C107" s="18" t="s">
        <v>79</v>
      </c>
      <c r="D107" s="28">
        <f t="shared" si="5"/>
        <v>46.77971930061141</v>
      </c>
      <c r="E107" s="19">
        <v>0.0009686801293200001</v>
      </c>
      <c r="F107" s="20">
        <v>0.00108395306470908</v>
      </c>
    </row>
    <row r="108" spans="1:6" ht="15.75">
      <c r="A108" s="6" t="s">
        <v>268</v>
      </c>
      <c r="B108" s="24" t="s">
        <v>234</v>
      </c>
      <c r="C108" s="23" t="s">
        <v>79</v>
      </c>
      <c r="D108" s="28">
        <f t="shared" si="5"/>
        <v>23.389859650305706</v>
      </c>
      <c r="E108" s="19">
        <v>0.00048434006466000005</v>
      </c>
      <c r="F108" s="20">
        <v>0.00054197653235454</v>
      </c>
    </row>
    <row r="109" spans="1:6" ht="15.75">
      <c r="A109" s="6" t="s">
        <v>269</v>
      </c>
      <c r="B109" s="24" t="s">
        <v>235</v>
      </c>
      <c r="C109" s="18" t="s">
        <v>79</v>
      </c>
      <c r="D109" s="28">
        <f t="shared" si="5"/>
        <v>35.08478947545855</v>
      </c>
      <c r="E109" s="19">
        <v>0.0007265100969899999</v>
      </c>
      <c r="F109" s="20">
        <v>0.0008129647985318099</v>
      </c>
    </row>
    <row r="110" spans="1:6" ht="15.75">
      <c r="A110" s="6" t="s">
        <v>270</v>
      </c>
      <c r="B110" s="24" t="s">
        <v>236</v>
      </c>
      <c r="C110" s="18" t="s">
        <v>79</v>
      </c>
      <c r="D110" s="28">
        <f t="shared" si="5"/>
        <v>5.847464912576426</v>
      </c>
      <c r="E110" s="19">
        <v>0.00012108501616500001</v>
      </c>
      <c r="F110" s="20">
        <v>0.000135494133088635</v>
      </c>
    </row>
    <row r="111" spans="1:6" ht="15.75">
      <c r="A111" s="6" t="s">
        <v>271</v>
      </c>
      <c r="B111" s="24" t="s">
        <v>237</v>
      </c>
      <c r="C111" s="23" t="s">
        <v>79</v>
      </c>
      <c r="D111" s="28">
        <f t="shared" si="5"/>
        <v>46.77971930061141</v>
      </c>
      <c r="E111" s="19">
        <v>0.0009686801293200001</v>
      </c>
      <c r="F111" s="20">
        <v>0.00108395306470908</v>
      </c>
    </row>
    <row r="112" spans="1:6" ht="15.75">
      <c r="A112" s="14" t="s">
        <v>91</v>
      </c>
      <c r="B112" s="25" t="s">
        <v>239</v>
      </c>
      <c r="C112" s="1" t="s">
        <v>27</v>
      </c>
      <c r="D112" s="1" t="s">
        <v>27</v>
      </c>
      <c r="E112" s="19"/>
      <c r="F112" s="20"/>
    </row>
    <row r="113" spans="1:6" ht="15.75">
      <c r="A113" s="6" t="s">
        <v>272</v>
      </c>
      <c r="B113" s="24" t="s">
        <v>240</v>
      </c>
      <c r="C113" s="18" t="s">
        <v>4</v>
      </c>
      <c r="D113" s="28">
        <f t="shared" si="5"/>
        <v>51750.06447630137</v>
      </c>
      <c r="E113" s="19">
        <v>1.07160239306025</v>
      </c>
      <c r="F113" s="20">
        <v>1.1991230778344197</v>
      </c>
    </row>
    <row r="114" spans="1:6" ht="15.75">
      <c r="A114" s="6" t="s">
        <v>273</v>
      </c>
      <c r="B114" s="24" t="s">
        <v>1</v>
      </c>
      <c r="C114" s="1" t="s">
        <v>27</v>
      </c>
      <c r="D114" s="28">
        <f t="shared" si="5"/>
        <v>71654.83503871152</v>
      </c>
      <c r="E114" s="19">
        <v>1.48377578808591</v>
      </c>
      <c r="F114" s="20">
        <v>1.6603451068681332</v>
      </c>
    </row>
    <row r="115" spans="1:6" ht="15.75">
      <c r="A115" s="6" t="s">
        <v>274</v>
      </c>
      <c r="B115" s="24" t="s">
        <v>242</v>
      </c>
      <c r="C115" s="1"/>
      <c r="D115" s="28">
        <f t="shared" si="5"/>
        <v>49876.302819715376</v>
      </c>
      <c r="E115" s="19">
        <v>1.0328019104803374</v>
      </c>
      <c r="F115" s="20">
        <v>1.1557053378274975</v>
      </c>
    </row>
    <row r="116" spans="1:6" ht="15.75">
      <c r="A116" s="6"/>
      <c r="B116" s="3" t="s">
        <v>85</v>
      </c>
      <c r="C116" s="1" t="s">
        <v>33</v>
      </c>
      <c r="D116" s="8">
        <f>SUM(D29:D62)+SUM(D65:D72)+SUM(D74:D79)+SUM(D81:D82)+SUM(D84:D89)+SUM(D91:D92)+SUM(D94:D99)+SUM(D101:D105)+SUM(D107:D111)+SUM(D113:D115)</f>
        <v>929085.3817248561</v>
      </c>
      <c r="E116" s="27">
        <f>SUM(E29:E62)+SUM(E65:E72)+SUM(E74:E79)+SUM(E81:E82)+SUM(E84:E89)+SUM(E91:E92)+SUM(E94:E99)+SUM(E101:E105)+SUM(E107:E111)+SUM(E113:E115)</f>
        <v>19.238818897889207</v>
      </c>
      <c r="F116" s="27">
        <f>SUM(F29:F62)+SUM(F65:F72)+SUM(F74:F79)+SUM(F81:F82)+SUM(F84:F89)+SUM(F91:F92)+SUM(F94:F99)+SUM(F101:F105)+SUM(F107:F111)+SUM(F113:F115)</f>
        <v>21.52823834673802</v>
      </c>
    </row>
    <row r="117" spans="1:4" ht="15.75">
      <c r="A117" s="33" t="s">
        <v>87</v>
      </c>
      <c r="B117" s="33"/>
      <c r="C117" s="33"/>
      <c r="D117" s="33"/>
    </row>
    <row r="118" spans="1:4" ht="15.75">
      <c r="A118" s="6" t="s">
        <v>93</v>
      </c>
      <c r="B118" s="1" t="s">
        <v>89</v>
      </c>
      <c r="C118" s="1" t="s">
        <v>90</v>
      </c>
      <c r="D118" s="35">
        <v>3</v>
      </c>
    </row>
    <row r="119" spans="1:4" ht="15.75">
      <c r="A119" s="6" t="s">
        <v>95</v>
      </c>
      <c r="B119" s="1" t="s">
        <v>92</v>
      </c>
      <c r="C119" s="1" t="s">
        <v>90</v>
      </c>
      <c r="D119" s="35">
        <v>3</v>
      </c>
    </row>
    <row r="120" spans="1:4" ht="15.75">
      <c r="A120" s="6" t="s">
        <v>98</v>
      </c>
      <c r="B120" s="1" t="s">
        <v>94</v>
      </c>
      <c r="C120" s="1" t="s">
        <v>90</v>
      </c>
      <c r="D120" s="1">
        <v>0</v>
      </c>
    </row>
    <row r="121" spans="1:4" ht="15.75">
      <c r="A121" s="6" t="s">
        <v>99</v>
      </c>
      <c r="B121" s="1" t="s">
        <v>96</v>
      </c>
      <c r="C121" s="1" t="s">
        <v>33</v>
      </c>
      <c r="D121" s="1">
        <v>-5514.41</v>
      </c>
    </row>
    <row r="122" spans="1:4" ht="15.75">
      <c r="A122" s="33" t="s">
        <v>97</v>
      </c>
      <c r="B122" s="33"/>
      <c r="C122" s="33"/>
      <c r="D122" s="33"/>
    </row>
    <row r="123" spans="1:4" ht="15.75">
      <c r="A123" s="6" t="s">
        <v>100</v>
      </c>
      <c r="B123" s="1" t="s">
        <v>32</v>
      </c>
      <c r="C123" s="1" t="s">
        <v>33</v>
      </c>
      <c r="D123" s="1">
        <v>0</v>
      </c>
    </row>
    <row r="124" spans="1:4" ht="15.75">
      <c r="A124" s="6" t="s">
        <v>101</v>
      </c>
      <c r="B124" s="1" t="s">
        <v>34</v>
      </c>
      <c r="C124" s="1" t="s">
        <v>33</v>
      </c>
      <c r="D124" s="1">
        <v>0</v>
      </c>
    </row>
    <row r="125" spans="1:4" ht="15.75">
      <c r="A125" s="6" t="s">
        <v>102</v>
      </c>
      <c r="B125" s="1" t="s">
        <v>36</v>
      </c>
      <c r="C125" s="1" t="s">
        <v>33</v>
      </c>
      <c r="D125" s="1">
        <v>0</v>
      </c>
    </row>
    <row r="126" spans="1:4" ht="15.75">
      <c r="A126" s="6" t="s">
        <v>104</v>
      </c>
      <c r="B126" s="1" t="s">
        <v>59</v>
      </c>
      <c r="C126" s="1" t="s">
        <v>33</v>
      </c>
      <c r="D126" s="1">
        <v>0</v>
      </c>
    </row>
    <row r="127" spans="1:4" ht="15.75">
      <c r="A127" s="6" t="s">
        <v>106</v>
      </c>
      <c r="B127" s="1" t="s">
        <v>103</v>
      </c>
      <c r="C127" s="1" t="s">
        <v>33</v>
      </c>
      <c r="D127" s="1">
        <v>0</v>
      </c>
    </row>
    <row r="128" spans="1:4" ht="15.75">
      <c r="A128" s="6" t="s">
        <v>107</v>
      </c>
      <c r="B128" s="1" t="s">
        <v>61</v>
      </c>
      <c r="C128" s="1" t="s">
        <v>33</v>
      </c>
      <c r="D128" s="1">
        <v>0</v>
      </c>
    </row>
    <row r="129" spans="1:4" ht="15.75">
      <c r="A129" s="33" t="s">
        <v>105</v>
      </c>
      <c r="B129" s="33"/>
      <c r="C129" s="33"/>
      <c r="D129" s="33"/>
    </row>
    <row r="130" spans="1:4" ht="15.75">
      <c r="A130" s="6" t="s">
        <v>108</v>
      </c>
      <c r="B130" s="1" t="s">
        <v>89</v>
      </c>
      <c r="C130" s="1" t="s">
        <v>90</v>
      </c>
      <c r="D130" s="1">
        <v>0</v>
      </c>
    </row>
    <row r="131" spans="1:4" ht="15.75">
      <c r="A131" s="6" t="s">
        <v>110</v>
      </c>
      <c r="B131" s="1" t="s">
        <v>92</v>
      </c>
      <c r="C131" s="1" t="s">
        <v>90</v>
      </c>
      <c r="D131" s="1">
        <v>0</v>
      </c>
    </row>
    <row r="132" spans="1:4" ht="15.75">
      <c r="A132" s="6" t="s">
        <v>112</v>
      </c>
      <c r="B132" s="1" t="s">
        <v>109</v>
      </c>
      <c r="C132" s="1" t="s">
        <v>90</v>
      </c>
      <c r="D132" s="1">
        <v>0</v>
      </c>
    </row>
    <row r="133" spans="1:4" ht="15.75">
      <c r="A133" s="6" t="s">
        <v>114</v>
      </c>
      <c r="B133" s="1" t="s">
        <v>96</v>
      </c>
      <c r="C133" s="1" t="s">
        <v>33</v>
      </c>
      <c r="D133" s="1">
        <v>0</v>
      </c>
    </row>
    <row r="134" spans="1:4" ht="15.75">
      <c r="A134" s="33" t="s">
        <v>111</v>
      </c>
      <c r="B134" s="33"/>
      <c r="C134" s="33"/>
      <c r="D134" s="33"/>
    </row>
    <row r="135" spans="1:4" ht="15.75">
      <c r="A135" s="6" t="s">
        <v>116</v>
      </c>
      <c r="B135" s="1" t="s">
        <v>113</v>
      </c>
      <c r="C135" s="1" t="s">
        <v>90</v>
      </c>
      <c r="D135" s="1">
        <v>10</v>
      </c>
    </row>
    <row r="136" spans="1:4" ht="15.75">
      <c r="A136" s="6" t="s">
        <v>259</v>
      </c>
      <c r="B136" s="1" t="s">
        <v>115</v>
      </c>
      <c r="C136" s="1" t="s">
        <v>90</v>
      </c>
      <c r="D136" s="1">
        <v>0</v>
      </c>
    </row>
    <row r="137" spans="1:4" ht="31.5">
      <c r="A137" s="6" t="s">
        <v>275</v>
      </c>
      <c r="B137" s="1" t="s">
        <v>117</v>
      </c>
      <c r="C137" s="1" t="s">
        <v>33</v>
      </c>
      <c r="D137" s="30">
        <v>63500</v>
      </c>
    </row>
  </sheetData>
  <sheetProtection password="CC29" sheet="1" objects="1" scenarios="1" selectLockedCells="1" selectUnlockedCells="1"/>
  <mergeCells count="9">
    <mergeCell ref="E27:E28"/>
    <mergeCell ref="F27:F28"/>
    <mergeCell ref="A134:D134"/>
    <mergeCell ref="A2:D2"/>
    <mergeCell ref="A26:D26"/>
    <mergeCell ref="A8:D8"/>
    <mergeCell ref="A117:D117"/>
    <mergeCell ref="A122:D122"/>
    <mergeCell ref="A129:D129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1" manualBreakCount="1">
    <brk id="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2024-03-12T10:42:11Z</dcterms:modified>
  <cp:category/>
  <cp:version/>
  <cp:contentType/>
  <cp:contentStatus/>
</cp:coreProperties>
</file>