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форме'!$A$1:$D$96</definedName>
  </definedNames>
  <calcPr fullCalcOnLoad="1"/>
</workbook>
</file>

<file path=xl/sharedStrings.xml><?xml version="1.0" encoding="utf-8"?>
<sst xmlns="http://schemas.openxmlformats.org/spreadsheetml/2006/main" count="269" uniqueCount="200">
  <si>
    <t>круглосуточно</t>
  </si>
  <si>
    <t>Проведение дератизации и дезинсекции помещений, входящих в состав общего имущества в многоквартирном доме</t>
  </si>
  <si>
    <t>1 раз в квартал</t>
  </si>
  <si>
    <t>1 раз в неделю</t>
  </si>
  <si>
    <t>3 раза в неделю</t>
  </si>
  <si>
    <t>2 раза в год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</si>
  <si>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</si>
  <si>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</si>
  <si>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</si>
  <si>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</si>
  <si>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</si>
  <si>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</si>
  <si>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</si>
  <si>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</si>
  <si>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</si>
  <si>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</si>
  <si>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</si>
  <si>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</si>
  <si>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</si>
  <si>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</si>
  <si>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</si>
  <si>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</si>
  <si>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</si>
  <si>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</si>
  <si>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</si>
  <si>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</si>
  <si>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</si>
  <si>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</si>
  <si>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</si>
  <si>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</si>
  <si>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</si>
  <si>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</si>
  <si>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</si>
  <si>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</si>
  <si>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</si>
  <si>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</si>
  <si>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</si>
  <si>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</si>
  <si>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</si>
  <si>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</si>
  <si>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</si>
  <si>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</si>
  <si>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</si>
  <si>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</si>
  <si>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</si>
  <si>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</si>
  <si>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</si>
  <si>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</si>
  <si>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</si>
  <si>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</si>
  <si>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</si>
  <si>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</si>
  <si>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</si>
  <si>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</si>
  <si>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</si>
  <si>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22.1</t>
  </si>
  <si>
    <t>23.1</t>
  </si>
  <si>
    <t>21.1</t>
  </si>
  <si>
    <t>21.2</t>
  </si>
  <si>
    <t>23.2.1</t>
  </si>
  <si>
    <t>23.2.2</t>
  </si>
  <si>
    <t>23.2.3</t>
  </si>
  <si>
    <t>1 раз в год</t>
  </si>
  <si>
    <t>21.9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</si>
  <si>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</si>
  <si>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</si>
  <si>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</si>
  <si>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</si>
  <si>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</si>
  <si>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</si>
  <si>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</si>
  <si>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</si>
  <si>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</si>
  <si>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</si>
  <si>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</si>
  <si>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</si>
  <si>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</si>
  <si>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</si>
  <si>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</si>
  <si>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</si>
  <si>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</si>
  <si>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</si>
  <si>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</si>
  <si>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</si>
  <si>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</si>
  <si>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</si>
  <si>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</si>
  <si>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</si>
  <si>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</si>
  <si>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</si>
  <si>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</si>
  <si>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</si>
  <si>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</si>
  <si>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</si>
  <si>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23.2.4</t>
  </si>
  <si>
    <t>23.2.5</t>
  </si>
  <si>
    <t>23.2.6</t>
  </si>
  <si>
    <t xml:space="preserve">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</si>
  <si>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МКД (заключение договоров со специализированными организациями на проведение  работ и оказание услуг, осуществление контроля за выполнением обязательств по таким договорам; организация работы по взысканию задолженности, ведение и хранение технической документации и пр.)</t>
  </si>
  <si>
    <t>дератизация - 1 раз в квартал, дезинсекция - по мере необходимости</t>
  </si>
  <si>
    <t>Работы, выполняемые в целях надлежащего содержания систем внутридомового газового оборудования в многоквартирном доме</t>
  </si>
  <si>
    <t>техническое обслуживание  - 1 раз в год, диагностическое обследование - 1 раз в 5 лет, плановый осмотр  - 2 раза в год, осмотр по заявкам, проведение восстановительных работ - по мере необходимости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</si>
  <si>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</si>
  <si>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плановый осмотр  - 2 раза в год, осмотр по заявкам, проведение восстановительных работ - по мере необходимости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</si>
  <si>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</si>
  <si>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</si>
  <si>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вентиляции и дымоудаления многоквартирных домов</t>
  </si>
  <si>
    <t>Работы, выполняемые в отношении всех видов фундаментов</t>
  </si>
  <si>
    <t xml:space="preserve"> 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</si>
  <si>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</si>
  <si>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</si>
  <si>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</si>
  <si>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</si>
  <si>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</si>
  <si>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</si>
  <si>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</si>
  <si>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</si>
  <si>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</si>
  <si>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Работы, выполняемые в целях надлежащего содержания и ремонта лифта (лифтов) в многоквартирном доме</t>
  </si>
  <si>
    <t>по мере необходимости</t>
  </si>
  <si>
    <t>ежедневно в рабочие дни</t>
  </si>
  <si>
    <t>4 раза в год</t>
  </si>
  <si>
    <t>Объекты внешнего благоустройства, зеленые насаждения, текущий ремонт малых форм</t>
  </si>
  <si>
    <t>22.2</t>
  </si>
  <si>
    <t>21.3</t>
  </si>
  <si>
    <t>22.3</t>
  </si>
  <si>
    <t>23.3</t>
  </si>
  <si>
    <t>21.4</t>
  </si>
  <si>
    <t>22.4</t>
  </si>
  <si>
    <t>21.5</t>
  </si>
  <si>
    <t>22.5</t>
  </si>
  <si>
    <t>21.6</t>
  </si>
  <si>
    <t>22.6</t>
  </si>
  <si>
    <t>21.7</t>
  </si>
  <si>
    <t>23.7</t>
  </si>
  <si>
    <t>21.8</t>
  </si>
  <si>
    <t>23.8</t>
  </si>
  <si>
    <t>21.10</t>
  </si>
  <si>
    <t>23.5</t>
  </si>
  <si>
    <t>23.6</t>
  </si>
  <si>
    <t>Периодичность</t>
  </si>
  <si>
    <t>Стоимость выполненных работ и услуг (руб.)</t>
  </si>
  <si>
    <t>21.</t>
  </si>
  <si>
    <t>21.11</t>
  </si>
  <si>
    <t>22.</t>
  </si>
  <si>
    <t>23.</t>
  </si>
  <si>
    <t>23.2</t>
  </si>
  <si>
    <t>24.</t>
  </si>
  <si>
    <t>25.</t>
  </si>
  <si>
    <t>26.</t>
  </si>
  <si>
    <t>Работы, необходимые для надлежащего содержания несущих конструкций (фундаментов, стен, перекрытий, несущих элементов крыш) и несущих конструкций (перегородок, внутренней отделки, полов)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</si>
  <si>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</si>
  <si>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</si>
  <si>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влажное подметание тамбуров, холлов, коридоров, лифтовых площадок и лифтовых холлов и кабин, лестничных площадок и маршей, пандусов</t>
  </si>
  <si>
    <t xml:space="preserve">мытье полов во всех местах общего пользования с 1-9 эт 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</si>
  <si>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обметание паутины</t>
  </si>
  <si>
    <t>мытье окон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</si>
  <si>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</si>
  <si>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</si>
  <si>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  (ручная и механизированная уборка)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</si>
  <si>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</si>
  <si>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тротуаров на придомовой территории, входов, ступеней   от наледи и льда (в том числе с посыпкой пескосоляной смесью)</t>
  </si>
  <si>
    <t>уборка контейнерных площадок, расположенных на придомовой территории общего имущества многоквартирного дома</t>
  </si>
  <si>
    <t>уборка крыльца и площадки перед входом в подъезд</t>
  </si>
  <si>
    <t>подметание и уборка придомовой территории</t>
  </si>
  <si>
    <t>асфальт</t>
  </si>
  <si>
    <t>грунт</t>
  </si>
  <si>
    <t>уборка контейнерных площадок, расположенных на территории общего имущества многоквартирного дома</t>
  </si>
  <si>
    <t>уборка и выкашивание газонов</t>
  </si>
  <si>
    <t>прочистка решеток ливневой канализации</t>
  </si>
  <si>
    <t>уборка крыльца и площадки перед входом в подъезд, очистка металлической решетки и приямка</t>
  </si>
  <si>
    <t>уборка газонов от листьев, сучьев мусора</t>
  </si>
  <si>
    <t>Работы по содержанию мест накопления твердых коммунальных отходов (мусоропровод)</t>
  </si>
  <si>
    <t>в т.ч. начисление платы, РКО, регистрационный учет, паспортный учет</t>
  </si>
  <si>
    <t xml:space="preserve">1 раз в квартал </t>
  </si>
  <si>
    <t xml:space="preserve">3 раза в неделю </t>
  </si>
  <si>
    <t xml:space="preserve">                 Работы по содержанию помещений, входящих в состав общего имущества в многоквартирном доме</t>
  </si>
  <si>
    <t>Работы по содержанию придомовой территории в теплый период года:</t>
  </si>
  <si>
    <t>23.1.1</t>
  </si>
  <si>
    <t>23.1.2</t>
  </si>
  <si>
    <t>23.1.3</t>
  </si>
  <si>
    <t>23.1.4</t>
  </si>
  <si>
    <t>23.3.1</t>
  </si>
  <si>
    <t>23.3.2</t>
  </si>
  <si>
    <t>23.3.3</t>
  </si>
  <si>
    <t>23.3.4</t>
  </si>
  <si>
    <t>23.3.5</t>
  </si>
  <si>
    <t>23.3.6</t>
  </si>
  <si>
    <t>23.3.7</t>
  </si>
  <si>
    <t>23.3.8</t>
  </si>
  <si>
    <t>23.4</t>
  </si>
  <si>
    <t>организация системы диспетчерского контроля и обеспечение диспетчерской связи с кабиной лифта-круглосуточно; обеспечение проведения осмотров, технического обслуживания и ремонт лифта (лифтов)-1 раз в месяц, восстановительный ремонт - по мере необходимости;обеспечение проведения аварийного обслуживания лифта (лифтов)-круглосуточно;обеспечение проведения технического освидетельствования лифта (лифтов), в том числе после замены элементов оборудования-1 раз в год</t>
  </si>
  <si>
    <t>организация и содержание мест накопления твердых коммунальных отходов, включая обслуживание и очистку мусоропроводов, мусороприемных камер, контейнерных площадок- уборка - ежедневно в рабочие дни; плановый осмотр  - 2 раза в год, осмотр по заявкам, проведение восстановительных работ - по мере необходимости</t>
  </si>
  <si>
    <t>23.9</t>
  </si>
  <si>
    <t>Отчет об исполнении управляющей организацией ООО "УК "Слобода" договора управления за 2023 год по дому № 3  ул. Плеханова в 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</si>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</sst>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  <numFmt numFmtId="184" formatCode="0.0000000000"/>
    <numFmt numFmtId="185" formatCode="#,##0.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1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top" wrapText="1"/>
    </xf>
    <xf numFmtId="4" fontId="44" fillId="0" borderId="12" xfId="0" applyNumberFormat="1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right" vertical="center" wrapText="1"/>
    </xf>
    <xf numFmtId="185" fontId="44" fillId="0" borderId="0" xfId="0" applyNumberFormat="1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180" fontId="44" fillId="0" borderId="12" xfId="0" applyNumberFormat="1" applyFont="1" applyBorder="1" applyAlignment="1">
      <alignment vertical="center"/>
    </xf>
    <xf numFmtId="180" fontId="44" fillId="0" borderId="12" xfId="0" applyNumberFormat="1" applyFont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1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/>
    </xf>
    <xf numFmtId="182" fontId="44" fillId="33" borderId="12" xfId="0" applyNumberFormat="1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left" vertical="center" wrapText="1"/>
    </xf>
    <xf numFmtId="180" fontId="44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79" fontId="44" fillId="0" borderId="12" xfId="0" applyNumberFormat="1" applyFont="1" applyBorder="1" applyAlignment="1">
      <alignment/>
    </xf>
    <xf numFmtId="180" fontId="44" fillId="0" borderId="12" xfId="0" applyNumberFormat="1" applyFont="1" applyBorder="1" applyAlignment="1">
      <alignment horizontal="right"/>
    </xf>
    <xf numFmtId="182" fontId="48" fillId="33" borderId="12" xfId="0" applyNumberFormat="1" applyFont="1" applyFill="1" applyBorder="1" applyAlignment="1">
      <alignment horizontal="right" vertical="center" wrapText="1"/>
    </xf>
    <xf numFmtId="179" fontId="44" fillId="0" borderId="12" xfId="0" applyNumberFormat="1" applyFont="1" applyBorder="1" applyAlignment="1">
      <alignment horizontal="right" vertical="center"/>
    </xf>
    <xf numFmtId="179" fontId="44" fillId="0" borderId="12" xfId="0" applyNumberFormat="1" applyFont="1" applyBorder="1" applyAlignment="1">
      <alignment horizontal="right"/>
    </xf>
    <xf numFmtId="0" fontId="48" fillId="0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right" vertical="center" wrapText="1"/>
    </xf>
    <xf numFmtId="180" fontId="44" fillId="0" borderId="12" xfId="0" applyNumberFormat="1" applyFont="1" applyBorder="1" applyAlignment="1">
      <alignment/>
    </xf>
    <xf numFmtId="2" fontId="48" fillId="33" borderId="12" xfId="0" applyNumberFormat="1" applyFont="1" applyFill="1" applyBorder="1" applyAlignment="1">
      <alignment horizontal="left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5;&#1083;&#1077;&#1093;&#1072;&#1085;&#1086;&#1074;&#1072;,%20&#1076;.%20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5;&#1083;&#1077;&#1093;&#1072;&#1085;&#1086;&#1074;&#1072;,%20&#1076;.%203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5">
          <cell r="D25">
            <v>412969.12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19518</v>
          </cell>
        </row>
        <row r="24">
          <cell r="D24">
            <v>-2917009.9654014767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7">
        <row r="163">
          <cell r="I163">
            <v>400748.3974311188</v>
          </cell>
          <cell r="J163">
            <v>896748.3184742839</v>
          </cell>
        </row>
        <row r="164">
          <cell r="I164">
            <v>470557.081038309</v>
          </cell>
          <cell r="J164">
            <v>1053106.7473637355</v>
          </cell>
        </row>
        <row r="165">
          <cell r="I165">
            <v>145939.1713191033</v>
          </cell>
          <cell r="J165">
            <v>326611.86541215325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="85" zoomScaleNormal="6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R11" sqref="R11"/>
    </sheetView>
  </sheetViews>
  <sheetFormatPr defaultColWidth="9.140625" defaultRowHeight="15"/>
  <cols>
    <col min="1" max="1" width="9.140625" style="10" customWidth="1"/>
    <col min="2" max="2" width="62.421875" style="8" customWidth="1"/>
    <col min="3" max="3" width="36.140625" style="8" customWidth="1"/>
    <col min="4" max="4" width="54.00390625" style="8" customWidth="1"/>
    <col min="5" max="5" width="18.7109375" style="8" hidden="1" customWidth="1"/>
    <col min="6" max="6" width="19.7109375" style="8" hidden="1" customWidth="1"/>
    <col min="7" max="7" width="11.7109375" style="8" hidden="1" customWidth="1"/>
    <col min="8" max="14" width="9.140625" style="8" hidden="1" customWidth="1"/>
    <col min="15" max="17" width="9.140625" style="8" customWidth="1"/>
    <col min="18" max="16384" width="9.140625" style="2" customWidth="1"/>
  </cols>
  <sheetData>
    <row r="1" ht="15.75">
      <c r="E1" s="8" t="s">
        <v>93</v>
      </c>
    </row>
    <row r="2" spans="1:17" s="5" customFormat="1" ht="28.5" customHeight="1">
      <c r="A2" s="25" t="s">
        <v>194</v>
      </c>
      <c r="B2" s="25"/>
      <c r="C2" s="25"/>
      <c r="D2" s="25"/>
      <c r="E2" s="4">
        <v>14141.53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12</v>
      </c>
      <c r="B4" s="1" t="s">
        <v>13</v>
      </c>
      <c r="C4" s="1" t="s">
        <v>14</v>
      </c>
      <c r="D4" s="1" t="s">
        <v>15</v>
      </c>
    </row>
    <row r="5" spans="1:4" ht="15.75">
      <c r="A5" s="6" t="s">
        <v>18</v>
      </c>
      <c r="B5" s="1" t="s">
        <v>16</v>
      </c>
      <c r="C5" s="1" t="s">
        <v>17</v>
      </c>
      <c r="D5" s="1" t="s">
        <v>195</v>
      </c>
    </row>
    <row r="6" spans="1:4" ht="15.75">
      <c r="A6" s="6" t="s">
        <v>19</v>
      </c>
      <c r="B6" s="1" t="s">
        <v>20</v>
      </c>
      <c r="C6" s="1" t="s">
        <v>17</v>
      </c>
      <c r="D6" s="1" t="s">
        <v>196</v>
      </c>
    </row>
    <row r="7" spans="1:4" ht="15.75">
      <c r="A7" s="6" t="s">
        <v>6</v>
      </c>
      <c r="B7" s="1" t="s">
        <v>21</v>
      </c>
      <c r="C7" s="1" t="s">
        <v>17</v>
      </c>
      <c r="D7" s="1" t="s">
        <v>197</v>
      </c>
    </row>
    <row r="8" spans="1:4" ht="42.75" customHeight="1">
      <c r="A8" s="24" t="s">
        <v>53</v>
      </c>
      <c r="B8" s="24"/>
      <c r="C8" s="24"/>
      <c r="D8" s="24"/>
    </row>
    <row r="9" spans="1:4" ht="15.75">
      <c r="A9" s="6" t="s">
        <v>7</v>
      </c>
      <c r="B9" s="1" t="s">
        <v>22</v>
      </c>
      <c r="C9" s="1" t="s">
        <v>23</v>
      </c>
      <c r="D9" s="21">
        <f>'[2]по форме'!$D$23</f>
        <v>19518</v>
      </c>
    </row>
    <row r="10" spans="1:6" ht="24" customHeight="1">
      <c r="A10" s="6" t="s">
        <v>8</v>
      </c>
      <c r="B10" s="1" t="s">
        <v>24</v>
      </c>
      <c r="C10" s="1" t="s">
        <v>23</v>
      </c>
      <c r="D10" s="21">
        <f>'[2]по форме'!$D$24</f>
        <v>-2917009.9654014767</v>
      </c>
      <c r="F10" s="9"/>
    </row>
    <row r="11" spans="1:4" ht="15.75">
      <c r="A11" s="6" t="s">
        <v>25</v>
      </c>
      <c r="B11" s="1" t="s">
        <v>26</v>
      </c>
      <c r="C11" s="1" t="s">
        <v>23</v>
      </c>
      <c r="D11" s="21">
        <f>'[1]по форме'!$D$25</f>
        <v>412969.12</v>
      </c>
    </row>
    <row r="12" spans="1:5" ht="31.5">
      <c r="A12" s="6" t="s">
        <v>27</v>
      </c>
      <c r="B12" s="1" t="s">
        <v>28</v>
      </c>
      <c r="C12" s="1" t="s">
        <v>23</v>
      </c>
      <c r="D12" s="21">
        <f>D13+D14+D15</f>
        <v>3293711.5810387037</v>
      </c>
      <c r="E12" s="9"/>
    </row>
    <row r="13" spans="1:4" ht="15.75">
      <c r="A13" s="6" t="s">
        <v>44</v>
      </c>
      <c r="B13" s="11" t="s">
        <v>29</v>
      </c>
      <c r="C13" s="1" t="s">
        <v>23</v>
      </c>
      <c r="D13" s="21">
        <f>'[3]Плеханова, 3 2023'!$I$163+'[3]Плеханова, 3 2023'!$J$163</f>
        <v>1297496.7159054028</v>
      </c>
    </row>
    <row r="14" spans="1:4" ht="15.75">
      <c r="A14" s="6" t="s">
        <v>45</v>
      </c>
      <c r="B14" s="11" t="s">
        <v>30</v>
      </c>
      <c r="C14" s="1" t="s">
        <v>23</v>
      </c>
      <c r="D14" s="21">
        <f>'[3]Плеханова, 3 2023'!$I$164+'[3]Плеханова, 3 2023'!$J$164</f>
        <v>1523663.8284020445</v>
      </c>
    </row>
    <row r="15" spans="1:4" ht="15.75">
      <c r="A15" s="6" t="s">
        <v>46</v>
      </c>
      <c r="B15" s="11" t="s">
        <v>31</v>
      </c>
      <c r="C15" s="1" t="s">
        <v>23</v>
      </c>
      <c r="D15" s="21">
        <f>'[3]Плеханова, 3 2023'!$I$165+'[3]Плеханова, 3 2023'!$J$165</f>
        <v>472551.0367312565</v>
      </c>
    </row>
    <row r="16" spans="1:6" ht="15.75">
      <c r="A16" s="11" t="s">
        <v>32</v>
      </c>
      <c r="B16" s="11" t="s">
        <v>33</v>
      </c>
      <c r="C16" s="11" t="s">
        <v>23</v>
      </c>
      <c r="D16" s="12">
        <f>D17</f>
        <v>3096424.8110387037</v>
      </c>
      <c r="E16" s="8">
        <v>3096424.81</v>
      </c>
      <c r="F16" s="9">
        <f>D16-E16</f>
        <v>0.0010387036018073559</v>
      </c>
    </row>
    <row r="17" spans="1:4" ht="31.5">
      <c r="A17" s="11" t="s">
        <v>9</v>
      </c>
      <c r="B17" s="11" t="s">
        <v>47</v>
      </c>
      <c r="C17" s="11" t="s">
        <v>23</v>
      </c>
      <c r="D17" s="12">
        <f>D12-D25+D80+D96</f>
        <v>3096424.8110387037</v>
      </c>
    </row>
    <row r="18" spans="1:4" ht="31.5">
      <c r="A18" s="11" t="s">
        <v>34</v>
      </c>
      <c r="B18" s="11" t="s">
        <v>48</v>
      </c>
      <c r="C18" s="11" t="s">
        <v>23</v>
      </c>
      <c r="D18" s="12">
        <v>0</v>
      </c>
    </row>
    <row r="19" spans="1:4" ht="15.75">
      <c r="A19" s="11" t="s">
        <v>10</v>
      </c>
      <c r="B19" s="11" t="s">
        <v>35</v>
      </c>
      <c r="C19" s="11" t="s">
        <v>23</v>
      </c>
      <c r="D19" s="12">
        <v>0</v>
      </c>
    </row>
    <row r="20" spans="1:4" ht="15.75">
      <c r="A20" s="11" t="s">
        <v>11</v>
      </c>
      <c r="B20" s="11" t="s">
        <v>36</v>
      </c>
      <c r="C20" s="11" t="s">
        <v>23</v>
      </c>
      <c r="D20" s="12">
        <v>0</v>
      </c>
    </row>
    <row r="21" spans="1:4" ht="15.75">
      <c r="A21" s="11" t="s">
        <v>37</v>
      </c>
      <c r="B21" s="11" t="s">
        <v>38</v>
      </c>
      <c r="C21" s="11" t="s">
        <v>23</v>
      </c>
      <c r="D21" s="12">
        <v>0</v>
      </c>
    </row>
    <row r="22" spans="1:4" ht="15.75">
      <c r="A22" s="11" t="s">
        <v>39</v>
      </c>
      <c r="B22" s="11" t="s">
        <v>40</v>
      </c>
      <c r="C22" s="11" t="s">
        <v>23</v>
      </c>
      <c r="D22" s="12">
        <f>D16+D10+D9</f>
        <v>198932.84563722694</v>
      </c>
    </row>
    <row r="23" spans="1:4" ht="15.75">
      <c r="A23" s="11" t="s">
        <v>41</v>
      </c>
      <c r="B23" s="11" t="s">
        <v>49</v>
      </c>
      <c r="C23" s="11" t="s">
        <v>23</v>
      </c>
      <c r="D23" s="12">
        <v>1899.46</v>
      </c>
    </row>
    <row r="24" spans="1:4" ht="15.75">
      <c r="A24" s="11" t="s">
        <v>42</v>
      </c>
      <c r="B24" s="11" t="s">
        <v>50</v>
      </c>
      <c r="C24" s="11" t="s">
        <v>23</v>
      </c>
      <c r="D24" s="12">
        <f>D22-D75</f>
        <v>-3094778.7354014763</v>
      </c>
    </row>
    <row r="25" spans="1:5" ht="15.75">
      <c r="A25" s="11" t="s">
        <v>43</v>
      </c>
      <c r="B25" s="11" t="s">
        <v>51</v>
      </c>
      <c r="C25" s="11" t="s">
        <v>23</v>
      </c>
      <c r="D25" s="12">
        <v>305786.77</v>
      </c>
      <c r="E25" s="9">
        <f>D25+F16</f>
        <v>305786.7710387036</v>
      </c>
    </row>
    <row r="26" spans="1:4" ht="35.25" customHeight="1">
      <c r="A26" s="24" t="s">
        <v>52</v>
      </c>
      <c r="B26" s="24"/>
      <c r="C26" s="24"/>
      <c r="D26" s="24"/>
    </row>
    <row r="27" spans="1:17" s="5" customFormat="1" ht="29.25" customHeight="1">
      <c r="A27" s="22" t="s">
        <v>12</v>
      </c>
      <c r="B27" s="3" t="s">
        <v>54</v>
      </c>
      <c r="C27" s="3" t="s">
        <v>140</v>
      </c>
      <c r="D27" s="13" t="s">
        <v>141</v>
      </c>
      <c r="E27" s="23" t="s">
        <v>198</v>
      </c>
      <c r="F27" s="23" t="s">
        <v>199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63">
      <c r="A28" s="22" t="s">
        <v>142</v>
      </c>
      <c r="B28" s="33" t="s">
        <v>150</v>
      </c>
      <c r="C28" s="14" t="s">
        <v>17</v>
      </c>
      <c r="D28" s="15" t="s">
        <v>17</v>
      </c>
      <c r="E28" s="23"/>
      <c r="F28" s="23"/>
    </row>
    <row r="29" spans="1:6" ht="60">
      <c r="A29" s="16" t="s">
        <v>57</v>
      </c>
      <c r="B29" s="34" t="s">
        <v>107</v>
      </c>
      <c r="C29" s="27" t="s">
        <v>103</v>
      </c>
      <c r="D29" s="17">
        <f>E29*E$2*4+F29*E$2*8</f>
        <v>2463.744052362627</v>
      </c>
      <c r="E29" s="35">
        <v>0.013451241003875255</v>
      </c>
      <c r="F29" s="29">
        <v>0.01505193868333641</v>
      </c>
    </row>
    <row r="30" spans="1:6" ht="60">
      <c r="A30" s="16" t="s">
        <v>58</v>
      </c>
      <c r="B30" s="34" t="s">
        <v>108</v>
      </c>
      <c r="C30" s="27" t="s">
        <v>103</v>
      </c>
      <c r="D30" s="17">
        <f aca="true" t="shared" si="0" ref="D30:D46">E30*E$2*4+F30*E$2*8</f>
        <v>18231.705987483438</v>
      </c>
      <c r="E30" s="35">
        <v>0.09953918342867688</v>
      </c>
      <c r="F30" s="29">
        <v>0.11138434625668943</v>
      </c>
    </row>
    <row r="31" spans="1:6" ht="60">
      <c r="A31" s="16" t="s">
        <v>124</v>
      </c>
      <c r="B31" s="36" t="s">
        <v>109</v>
      </c>
      <c r="C31" s="27" t="s">
        <v>103</v>
      </c>
      <c r="D31" s="17">
        <f t="shared" si="0"/>
        <v>220505.09268645511</v>
      </c>
      <c r="E31" s="35">
        <v>1.2038860698468352</v>
      </c>
      <c r="F31" s="29">
        <v>1.3471485121586086</v>
      </c>
    </row>
    <row r="32" spans="1:6" ht="60">
      <c r="A32" s="16" t="s">
        <v>127</v>
      </c>
      <c r="B32" s="36" t="s">
        <v>110</v>
      </c>
      <c r="C32" s="27" t="s">
        <v>103</v>
      </c>
      <c r="D32" s="17">
        <f t="shared" si="0"/>
        <v>4099.670103131411</v>
      </c>
      <c r="E32" s="35">
        <v>0.022382865030448423</v>
      </c>
      <c r="F32" s="29">
        <v>0.025046425969071785</v>
      </c>
    </row>
    <row r="33" spans="1:17" s="5" customFormat="1" ht="60">
      <c r="A33" s="16" t="s">
        <v>129</v>
      </c>
      <c r="B33" s="36" t="s">
        <v>111</v>
      </c>
      <c r="C33" s="27" t="s">
        <v>103</v>
      </c>
      <c r="D33" s="17">
        <f t="shared" si="0"/>
        <v>64057.34536142829</v>
      </c>
      <c r="E33" s="37">
        <v>0.3497322661007566</v>
      </c>
      <c r="F33" s="29">
        <v>0.3913504057667466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60">
      <c r="A34" s="16" t="s">
        <v>131</v>
      </c>
      <c r="B34" s="36" t="s">
        <v>112</v>
      </c>
      <c r="C34" s="27" t="s">
        <v>103</v>
      </c>
      <c r="D34" s="17">
        <f t="shared" si="0"/>
        <v>5676.466296643492</v>
      </c>
      <c r="E34" s="35">
        <v>0.030991659272928584</v>
      </c>
      <c r="F34" s="29">
        <v>0.034679666726407085</v>
      </c>
    </row>
    <row r="35" spans="1:6" ht="60">
      <c r="A35" s="16" t="s">
        <v>133</v>
      </c>
      <c r="B35" s="36" t="s">
        <v>113</v>
      </c>
      <c r="C35" s="27" t="s">
        <v>103</v>
      </c>
      <c r="D35" s="17">
        <f t="shared" si="0"/>
        <v>8003.472554099993</v>
      </c>
      <c r="E35" s="35">
        <v>0.04369635640108876</v>
      </c>
      <c r="F35" s="29">
        <v>0.04889622281281832</v>
      </c>
    </row>
    <row r="36" spans="1:6" ht="60">
      <c r="A36" s="16" t="s">
        <v>135</v>
      </c>
      <c r="B36" s="36" t="s">
        <v>114</v>
      </c>
      <c r="C36" s="27" t="s">
        <v>103</v>
      </c>
      <c r="D36" s="17">
        <f t="shared" si="0"/>
        <v>2389.831730791748</v>
      </c>
      <c r="E36" s="35">
        <v>0.013047703773758997</v>
      </c>
      <c r="F36" s="29">
        <v>0.014600380522836317</v>
      </c>
    </row>
    <row r="37" spans="1:6" ht="60">
      <c r="A37" s="16" t="s">
        <v>63</v>
      </c>
      <c r="B37" s="36" t="s">
        <v>115</v>
      </c>
      <c r="C37" s="27" t="s">
        <v>103</v>
      </c>
      <c r="D37" s="17">
        <f t="shared" si="0"/>
        <v>8228.905134891174</v>
      </c>
      <c r="E37" s="35">
        <v>0.044927144952943344</v>
      </c>
      <c r="F37" s="29">
        <v>0.050273475202343605</v>
      </c>
    </row>
    <row r="38" spans="1:6" ht="60">
      <c r="A38" s="16" t="s">
        <v>137</v>
      </c>
      <c r="B38" s="36" t="s">
        <v>116</v>
      </c>
      <c r="C38" s="27" t="s">
        <v>103</v>
      </c>
      <c r="D38" s="17">
        <f t="shared" si="0"/>
        <v>2820.986939955208</v>
      </c>
      <c r="E38" s="35">
        <v>0.015401670949437167</v>
      </c>
      <c r="F38" s="29">
        <v>0.01723446979242019</v>
      </c>
    </row>
    <row r="39" spans="1:6" ht="60">
      <c r="A39" s="16" t="s">
        <v>143</v>
      </c>
      <c r="B39" s="36" t="s">
        <v>117</v>
      </c>
      <c r="C39" s="27" t="s">
        <v>103</v>
      </c>
      <c r="D39" s="17">
        <f t="shared" si="0"/>
        <v>12222.634243770992</v>
      </c>
      <c r="E39" s="35">
        <v>0.06673160662022513</v>
      </c>
      <c r="F39" s="29">
        <v>0.07467266780803193</v>
      </c>
    </row>
    <row r="40" spans="1:6" ht="57">
      <c r="A40" s="18" t="s">
        <v>144</v>
      </c>
      <c r="B40" s="38" t="s">
        <v>151</v>
      </c>
      <c r="C40" s="39" t="s">
        <v>17</v>
      </c>
      <c r="D40" s="39" t="s">
        <v>17</v>
      </c>
      <c r="E40" s="40"/>
      <c r="F40" s="41"/>
    </row>
    <row r="41" spans="1:6" ht="60">
      <c r="A41" s="16" t="s">
        <v>55</v>
      </c>
      <c r="B41" s="26" t="s">
        <v>106</v>
      </c>
      <c r="C41" s="27" t="s">
        <v>103</v>
      </c>
      <c r="D41" s="17">
        <f t="shared" si="0"/>
        <v>5831.682171942338</v>
      </c>
      <c r="E41" s="42">
        <v>0.03183908745617273</v>
      </c>
      <c r="F41" s="29">
        <v>0.03562793886345728</v>
      </c>
    </row>
    <row r="42" spans="1:6" ht="60">
      <c r="A42" s="16" t="s">
        <v>123</v>
      </c>
      <c r="B42" s="26" t="s">
        <v>105</v>
      </c>
      <c r="C42" s="27" t="s">
        <v>103</v>
      </c>
      <c r="D42" s="17">
        <f t="shared" si="0"/>
        <v>148434.41979471737</v>
      </c>
      <c r="E42" s="42">
        <v>0.8104036423809744</v>
      </c>
      <c r="F42" s="29">
        <v>0.9068416758243103</v>
      </c>
    </row>
    <row r="43" spans="1:6" ht="60">
      <c r="A43" s="16" t="s">
        <v>125</v>
      </c>
      <c r="B43" s="26" t="s">
        <v>104</v>
      </c>
      <c r="C43" s="27" t="s">
        <v>103</v>
      </c>
      <c r="D43" s="17">
        <f t="shared" si="0"/>
        <v>117164.58028213089</v>
      </c>
      <c r="E43" s="42">
        <v>0.6396804915597896</v>
      </c>
      <c r="F43" s="29">
        <v>0.7158024700554045</v>
      </c>
    </row>
    <row r="44" spans="1:6" ht="60">
      <c r="A44" s="16" t="s">
        <v>128</v>
      </c>
      <c r="B44" s="26" t="s">
        <v>102</v>
      </c>
      <c r="C44" s="27" t="s">
        <v>103</v>
      </c>
      <c r="D44" s="17">
        <f t="shared" si="0"/>
        <v>22351.08604303375</v>
      </c>
      <c r="E44" s="42">
        <v>0.1220296583871563</v>
      </c>
      <c r="F44" s="29">
        <v>0.1365511877352279</v>
      </c>
    </row>
    <row r="45" spans="1:6" ht="90">
      <c r="A45" s="16" t="s">
        <v>130</v>
      </c>
      <c r="B45" s="26" t="s">
        <v>100</v>
      </c>
      <c r="C45" s="27" t="s">
        <v>101</v>
      </c>
      <c r="D45" s="17">
        <f t="shared" si="0"/>
        <v>116323.49953038577</v>
      </c>
      <c r="E45" s="42">
        <v>0.6357796316686659</v>
      </c>
      <c r="F45" s="29">
        <v>0.7103184078372373</v>
      </c>
    </row>
    <row r="46" spans="1:6" ht="240">
      <c r="A46" s="16" t="s">
        <v>132</v>
      </c>
      <c r="B46" s="27" t="s">
        <v>118</v>
      </c>
      <c r="C46" s="27" t="s">
        <v>191</v>
      </c>
      <c r="D46" s="17">
        <f t="shared" si="0"/>
        <v>538691.5929921791</v>
      </c>
      <c r="E46" s="43">
        <v>2.941080846912894</v>
      </c>
      <c r="F46" s="29">
        <v>3.2910694676955283</v>
      </c>
    </row>
    <row r="47" spans="1:6" ht="28.5">
      <c r="A47" s="22" t="s">
        <v>145</v>
      </c>
      <c r="B47" s="38" t="s">
        <v>152</v>
      </c>
      <c r="C47" s="38"/>
      <c r="D47" s="17"/>
      <c r="E47" s="44"/>
      <c r="F47" s="41"/>
    </row>
    <row r="48" spans="1:6" ht="30">
      <c r="A48" s="6" t="s">
        <v>56</v>
      </c>
      <c r="B48" s="26" t="s">
        <v>176</v>
      </c>
      <c r="C48" s="27"/>
      <c r="D48" s="17"/>
      <c r="E48" s="44"/>
      <c r="F48" s="41"/>
    </row>
    <row r="49" spans="1:6" ht="45">
      <c r="A49" s="6" t="s">
        <v>178</v>
      </c>
      <c r="B49" s="26" t="s">
        <v>153</v>
      </c>
      <c r="C49" s="45" t="s">
        <v>4</v>
      </c>
      <c r="D49" s="17">
        <f>E49*E$2*4+F49*E$2*8</f>
        <v>154320.30433581167</v>
      </c>
      <c r="E49" s="29">
        <v>0.8425386571392324</v>
      </c>
      <c r="F49" s="29">
        <v>0.942800757338801</v>
      </c>
    </row>
    <row r="50" spans="1:6" ht="15.75">
      <c r="A50" s="6" t="s">
        <v>179</v>
      </c>
      <c r="B50" s="26" t="s">
        <v>154</v>
      </c>
      <c r="C50" s="27" t="s">
        <v>2</v>
      </c>
      <c r="D50" s="17">
        <f>E50*E$2*4+F50*E$2*8</f>
        <v>66649.20410451377</v>
      </c>
      <c r="E50" s="29">
        <v>0.36388297163683336</v>
      </c>
      <c r="F50" s="29">
        <v>0.40718504526161653</v>
      </c>
    </row>
    <row r="51" spans="1:6" ht="60">
      <c r="A51" s="6" t="s">
        <v>180</v>
      </c>
      <c r="B51" s="26" t="s">
        <v>155</v>
      </c>
      <c r="C51" s="27" t="s">
        <v>174</v>
      </c>
      <c r="D51" s="17">
        <f>E51*E$2*4+F51*E$2*8</f>
        <v>9128.171714003533</v>
      </c>
      <c r="E51" s="28">
        <v>0.049836847919357816</v>
      </c>
      <c r="F51" s="29">
        <v>0.055767432821761394</v>
      </c>
    </row>
    <row r="52" spans="1:6" ht="15.75">
      <c r="A52" s="6" t="s">
        <v>181</v>
      </c>
      <c r="B52" s="46" t="s">
        <v>156</v>
      </c>
      <c r="C52" s="27" t="s">
        <v>62</v>
      </c>
      <c r="D52" s="17">
        <f>E52*E$2*4+F52*E$2*8</f>
        <v>16590.852448609927</v>
      </c>
      <c r="E52" s="28">
        <v>0.09058065692009595</v>
      </c>
      <c r="F52" s="29">
        <v>0.10135975509358737</v>
      </c>
    </row>
    <row r="53" spans="1:6" ht="75">
      <c r="A53" s="6" t="s">
        <v>146</v>
      </c>
      <c r="B53" s="47" t="s">
        <v>157</v>
      </c>
      <c r="C53" s="27">
        <v>14089.4</v>
      </c>
      <c r="D53" s="17"/>
      <c r="E53" s="48"/>
      <c r="F53" s="41"/>
    </row>
    <row r="54" spans="1:6" ht="30">
      <c r="A54" s="6" t="s">
        <v>59</v>
      </c>
      <c r="B54" s="26" t="s">
        <v>158</v>
      </c>
      <c r="C54" s="27" t="s">
        <v>119</v>
      </c>
      <c r="D54" s="17">
        <f aca="true" t="shared" si="1" ref="D54:D59">E54*E$2*4+F54*E$2*8</f>
        <v>5210.818670746956</v>
      </c>
      <c r="E54" s="28">
        <v>0.028449374723196162</v>
      </c>
      <c r="F54" s="29">
        <v>0.031834850315256506</v>
      </c>
    </row>
    <row r="55" spans="1:6" ht="45">
      <c r="A55" s="6" t="s">
        <v>60</v>
      </c>
      <c r="B55" s="26" t="s">
        <v>159</v>
      </c>
      <c r="C55" s="27" t="s">
        <v>119</v>
      </c>
      <c r="D55" s="17">
        <f t="shared" si="1"/>
        <v>139750.95388216525</v>
      </c>
      <c r="E55" s="28">
        <v>0.7629947434628159</v>
      </c>
      <c r="F55" s="29">
        <v>0.853791117934891</v>
      </c>
    </row>
    <row r="56" spans="1:6" ht="45">
      <c r="A56" s="6" t="s">
        <v>61</v>
      </c>
      <c r="B56" s="26" t="s">
        <v>160</v>
      </c>
      <c r="C56" s="27" t="s">
        <v>4</v>
      </c>
      <c r="D56" s="17">
        <f t="shared" si="1"/>
        <v>154171.24782064374</v>
      </c>
      <c r="E56" s="28">
        <v>0.841724857058498</v>
      </c>
      <c r="F56" s="29">
        <v>0.9418901150484592</v>
      </c>
    </row>
    <row r="57" spans="1:6" ht="30">
      <c r="A57" s="6" t="s">
        <v>94</v>
      </c>
      <c r="B57" s="49" t="s">
        <v>161</v>
      </c>
      <c r="C57" s="27" t="s">
        <v>119</v>
      </c>
      <c r="D57" s="17">
        <f t="shared" si="1"/>
        <v>34156.546825138445</v>
      </c>
      <c r="E57" s="28">
        <v>0.18648363362440026</v>
      </c>
      <c r="F57" s="29">
        <v>0.2086751860257039</v>
      </c>
    </row>
    <row r="58" spans="1:6" ht="30">
      <c r="A58" s="6" t="s">
        <v>95</v>
      </c>
      <c r="B58" s="26" t="s">
        <v>162</v>
      </c>
      <c r="C58" s="27" t="s">
        <v>120</v>
      </c>
      <c r="D58" s="17">
        <f t="shared" si="1"/>
        <v>20375.163313038924</v>
      </c>
      <c r="E58" s="28">
        <v>0.11124176310204835</v>
      </c>
      <c r="F58" s="29">
        <v>0.1244795329111921</v>
      </c>
    </row>
    <row r="59" spans="1:6" ht="15.75">
      <c r="A59" s="6" t="s">
        <v>96</v>
      </c>
      <c r="B59" s="46" t="s">
        <v>163</v>
      </c>
      <c r="C59" s="27" t="s">
        <v>120</v>
      </c>
      <c r="D59" s="17">
        <f t="shared" si="1"/>
        <v>7569.85360088417</v>
      </c>
      <c r="E59" s="28">
        <v>0.04132893798440671</v>
      </c>
      <c r="F59" s="29">
        <v>0.04624708160455111</v>
      </c>
    </row>
    <row r="60" spans="1:6" ht="30">
      <c r="A60" s="6" t="s">
        <v>126</v>
      </c>
      <c r="B60" s="47" t="s">
        <v>177</v>
      </c>
      <c r="C60" s="27"/>
      <c r="D60" s="17"/>
      <c r="E60" s="48"/>
      <c r="F60" s="41"/>
    </row>
    <row r="61" spans="1:6" ht="15.75">
      <c r="A61" s="6" t="s">
        <v>182</v>
      </c>
      <c r="B61" s="46" t="s">
        <v>164</v>
      </c>
      <c r="C61" s="27"/>
      <c r="D61" s="17"/>
      <c r="E61" s="48"/>
      <c r="F61" s="41"/>
    </row>
    <row r="62" spans="1:6" ht="15.75">
      <c r="A62" s="6" t="s">
        <v>183</v>
      </c>
      <c r="B62" s="46" t="s">
        <v>165</v>
      </c>
      <c r="C62" s="27" t="s">
        <v>175</v>
      </c>
      <c r="D62" s="17">
        <f aca="true" t="shared" si="2" ref="D62:D74">E62*E$2*4+F62*E$2*8</f>
        <v>176410.23350929498</v>
      </c>
      <c r="E62" s="48">
        <v>0.963142483979978</v>
      </c>
      <c r="F62" s="29">
        <v>1.0777564395735952</v>
      </c>
    </row>
    <row r="63" spans="1:6" ht="15.75">
      <c r="A63" s="6" t="s">
        <v>184</v>
      </c>
      <c r="B63" s="46" t="s">
        <v>166</v>
      </c>
      <c r="C63" s="27" t="s">
        <v>175</v>
      </c>
      <c r="D63" s="17">
        <f t="shared" si="2"/>
        <v>66239.29868780194</v>
      </c>
      <c r="E63" s="48">
        <v>0.36164502141481364</v>
      </c>
      <c r="F63" s="29">
        <v>0.40468077896317645</v>
      </c>
    </row>
    <row r="64" spans="1:6" ht="30">
      <c r="A64" s="6" t="s">
        <v>185</v>
      </c>
      <c r="B64" s="26" t="s">
        <v>167</v>
      </c>
      <c r="C64" s="27" t="s">
        <v>120</v>
      </c>
      <c r="D64" s="17">
        <f t="shared" si="2"/>
        <v>17504.901492036464</v>
      </c>
      <c r="E64" s="37">
        <v>0.09557106733253369</v>
      </c>
      <c r="F64" s="29">
        <v>0.1069440243451052</v>
      </c>
    </row>
    <row r="65" spans="1:6" ht="15.75">
      <c r="A65" s="6" t="s">
        <v>186</v>
      </c>
      <c r="B65" s="46" t="s">
        <v>168</v>
      </c>
      <c r="C65" s="27" t="s">
        <v>121</v>
      </c>
      <c r="D65" s="17">
        <f t="shared" si="2"/>
        <v>30414.920326416628</v>
      </c>
      <c r="E65" s="35">
        <v>0.16605557019284</v>
      </c>
      <c r="F65" s="29">
        <v>0.18581618304578798</v>
      </c>
    </row>
    <row r="66" spans="1:6" ht="15.75">
      <c r="A66" s="6" t="s">
        <v>187</v>
      </c>
      <c r="B66" s="46" t="s">
        <v>169</v>
      </c>
      <c r="C66" s="27" t="s">
        <v>3</v>
      </c>
      <c r="D66" s="17">
        <f t="shared" si="2"/>
        <v>7970.212009393098</v>
      </c>
      <c r="E66" s="35">
        <v>0.043514764647536446</v>
      </c>
      <c r="F66" s="29">
        <v>0.04869302164059328</v>
      </c>
    </row>
    <row r="67" spans="1:6" ht="30">
      <c r="A67" s="6" t="s">
        <v>188</v>
      </c>
      <c r="B67" s="26" t="s">
        <v>170</v>
      </c>
      <c r="C67" s="27" t="s">
        <v>120</v>
      </c>
      <c r="D67" s="17">
        <f t="shared" si="2"/>
        <v>7305.00111525519</v>
      </c>
      <c r="E67" s="35">
        <v>0.03988292957649013</v>
      </c>
      <c r="F67" s="29">
        <v>0.04462899819609246</v>
      </c>
    </row>
    <row r="68" spans="1:6" ht="15.75">
      <c r="A68" s="6" t="s">
        <v>189</v>
      </c>
      <c r="B68" s="26" t="s">
        <v>171</v>
      </c>
      <c r="C68" s="27" t="s">
        <v>5</v>
      </c>
      <c r="D68" s="17">
        <f t="shared" si="2"/>
        <v>17936.056701199926</v>
      </c>
      <c r="E68" s="35">
        <v>0.09792503450821186</v>
      </c>
      <c r="F68" s="29">
        <v>0.10957811361468907</v>
      </c>
    </row>
    <row r="69" spans="1:6" ht="165">
      <c r="A69" s="6" t="s">
        <v>190</v>
      </c>
      <c r="B69" s="26" t="s">
        <v>172</v>
      </c>
      <c r="C69" s="27" t="s">
        <v>192</v>
      </c>
      <c r="D69" s="17">
        <f t="shared" si="2"/>
        <v>198942.40474017742</v>
      </c>
      <c r="E69" s="28">
        <v>1.0861608085809191</v>
      </c>
      <c r="F69" s="29">
        <v>1.2154139448020485</v>
      </c>
    </row>
    <row r="70" spans="1:6" ht="30">
      <c r="A70" s="6" t="s">
        <v>138</v>
      </c>
      <c r="B70" s="26" t="s">
        <v>1</v>
      </c>
      <c r="C70" s="27" t="s">
        <v>99</v>
      </c>
      <c r="D70" s="17">
        <f t="shared" si="2"/>
        <v>23326.72868776935</v>
      </c>
      <c r="E70" s="48">
        <v>0.1273563498246909</v>
      </c>
      <c r="F70" s="29">
        <v>0.14251175545382913</v>
      </c>
    </row>
    <row r="71" spans="1:6" ht="30">
      <c r="A71" s="6" t="s">
        <v>139</v>
      </c>
      <c r="B71" s="26" t="s">
        <v>122</v>
      </c>
      <c r="C71" s="27"/>
      <c r="D71" s="17">
        <f t="shared" si="2"/>
        <v>14696.233272343066</v>
      </c>
      <c r="E71" s="48">
        <v>0.08023665258811588</v>
      </c>
      <c r="F71" s="29">
        <v>0.08978481424610167</v>
      </c>
    </row>
    <row r="72" spans="1:6" ht="60">
      <c r="A72" s="6" t="s">
        <v>134</v>
      </c>
      <c r="B72" s="26" t="s">
        <v>97</v>
      </c>
      <c r="C72" s="27" t="s">
        <v>0</v>
      </c>
      <c r="D72" s="17">
        <f t="shared" si="2"/>
        <v>191525.30327053968</v>
      </c>
      <c r="E72" s="48">
        <v>1.0456658475387524</v>
      </c>
      <c r="F72" s="29">
        <v>1.170100083395864</v>
      </c>
    </row>
    <row r="73" spans="1:6" ht="90">
      <c r="A73" s="6" t="s">
        <v>136</v>
      </c>
      <c r="B73" s="26" t="s">
        <v>98</v>
      </c>
      <c r="C73" s="27"/>
      <c r="D73" s="17">
        <f t="shared" si="2"/>
        <v>472551.0367312565</v>
      </c>
      <c r="E73" s="48">
        <v>2.5799749270252814</v>
      </c>
      <c r="F73" s="29">
        <v>2.88699194334129</v>
      </c>
    </row>
    <row r="74" spans="1:17" s="30" customFormat="1" ht="30">
      <c r="A74" s="6" t="s">
        <v>193</v>
      </c>
      <c r="B74" s="26" t="s">
        <v>173</v>
      </c>
      <c r="C74" s="27"/>
      <c r="D74" s="17">
        <f t="shared" si="2"/>
        <v>163469.41787426028</v>
      </c>
      <c r="E74" s="28">
        <v>0.892489840607123</v>
      </c>
      <c r="F74" s="29">
        <v>0.9986961316393707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6" ht="22.5" customHeight="1">
      <c r="A75" s="6"/>
      <c r="B75" s="3" t="s">
        <v>64</v>
      </c>
      <c r="C75" s="1" t="s">
        <v>23</v>
      </c>
      <c r="D75" s="7">
        <f>SUM(D29:D39)+SUM(D41:D46)+SUM(D49:D52)+SUM(D54:D59)+SUM(D62:D74)</f>
        <v>3293711.581038703</v>
      </c>
      <c r="E75" s="19">
        <f>SUM(E29:E39)+SUM(E41:E46)+SUM(E49:E52)+SUM(E54:E59)+SUM(E62:E74)</f>
        <v>17.9832848671348</v>
      </c>
      <c r="F75" s="19">
        <f>SUM(F29:F39)+SUM(F41:F46)+SUM(F49:F52)+SUM(F54:F59)+SUM(F62:F74)</f>
        <v>20.12217676632384</v>
      </c>
    </row>
    <row r="76" spans="1:5" ht="15.75">
      <c r="A76" s="24" t="s">
        <v>65</v>
      </c>
      <c r="B76" s="24"/>
      <c r="C76" s="24"/>
      <c r="D76" s="24"/>
      <c r="E76" s="20"/>
    </row>
    <row r="77" spans="1:4" ht="15.75">
      <c r="A77" s="6" t="s">
        <v>147</v>
      </c>
      <c r="B77" s="1" t="s">
        <v>67</v>
      </c>
      <c r="C77" s="1" t="s">
        <v>68</v>
      </c>
      <c r="D77" s="31">
        <v>8</v>
      </c>
    </row>
    <row r="78" spans="1:4" ht="15.75">
      <c r="A78" s="6" t="s">
        <v>148</v>
      </c>
      <c r="B78" s="1" t="s">
        <v>70</v>
      </c>
      <c r="C78" s="1" t="s">
        <v>68</v>
      </c>
      <c r="D78" s="31">
        <v>7</v>
      </c>
    </row>
    <row r="79" spans="1:4" ht="15.75">
      <c r="A79" s="6" t="s">
        <v>149</v>
      </c>
      <c r="B79" s="1" t="s">
        <v>72</v>
      </c>
      <c r="C79" s="1" t="s">
        <v>68</v>
      </c>
      <c r="D79" s="31">
        <v>1</v>
      </c>
    </row>
    <row r="80" spans="1:4" ht="15.75">
      <c r="A80" s="6" t="s">
        <v>66</v>
      </c>
      <c r="B80" s="1" t="s">
        <v>74</v>
      </c>
      <c r="C80" s="1" t="s">
        <v>23</v>
      </c>
      <c r="D80" s="32">
        <v>0</v>
      </c>
    </row>
    <row r="81" spans="1:4" ht="15.75">
      <c r="A81" s="24" t="s">
        <v>75</v>
      </c>
      <c r="B81" s="24"/>
      <c r="C81" s="24"/>
      <c r="D81" s="24"/>
    </row>
    <row r="82" spans="1:4" ht="15.75">
      <c r="A82" s="6" t="s">
        <v>69</v>
      </c>
      <c r="B82" s="1" t="s">
        <v>22</v>
      </c>
      <c r="C82" s="1" t="s">
        <v>23</v>
      </c>
      <c r="D82" s="1">
        <v>0</v>
      </c>
    </row>
    <row r="83" spans="1:4" ht="31.5">
      <c r="A83" s="6" t="s">
        <v>71</v>
      </c>
      <c r="B83" s="1" t="s">
        <v>24</v>
      </c>
      <c r="C83" s="1" t="s">
        <v>23</v>
      </c>
      <c r="D83" s="1">
        <v>0</v>
      </c>
    </row>
    <row r="84" spans="1:4" ht="15.75">
      <c r="A84" s="6" t="s">
        <v>73</v>
      </c>
      <c r="B84" s="1" t="s">
        <v>26</v>
      </c>
      <c r="C84" s="1" t="s">
        <v>23</v>
      </c>
      <c r="D84" s="1">
        <v>0</v>
      </c>
    </row>
    <row r="85" spans="1:4" ht="15.75">
      <c r="A85" s="6" t="s">
        <v>76</v>
      </c>
      <c r="B85" s="1" t="s">
        <v>49</v>
      </c>
      <c r="C85" s="1" t="s">
        <v>23</v>
      </c>
      <c r="D85" s="1">
        <v>0</v>
      </c>
    </row>
    <row r="86" spans="1:4" ht="15.75">
      <c r="A86" s="6" t="s">
        <v>77</v>
      </c>
      <c r="B86" s="1" t="s">
        <v>81</v>
      </c>
      <c r="C86" s="1" t="s">
        <v>23</v>
      </c>
      <c r="D86" s="1">
        <v>0</v>
      </c>
    </row>
    <row r="87" spans="1:4" ht="15.75">
      <c r="A87" s="6" t="s">
        <v>78</v>
      </c>
      <c r="B87" s="1" t="s">
        <v>51</v>
      </c>
      <c r="C87" s="1" t="s">
        <v>23</v>
      </c>
      <c r="D87" s="1">
        <v>0</v>
      </c>
    </row>
    <row r="88" spans="1:4" ht="15.75">
      <c r="A88" s="24" t="s">
        <v>83</v>
      </c>
      <c r="B88" s="24"/>
      <c r="C88" s="24"/>
      <c r="D88" s="24"/>
    </row>
    <row r="89" spans="1:4" ht="15.75">
      <c r="A89" s="6" t="s">
        <v>79</v>
      </c>
      <c r="B89" s="1" t="s">
        <v>67</v>
      </c>
      <c r="C89" s="1" t="s">
        <v>68</v>
      </c>
      <c r="D89" s="1">
        <v>0</v>
      </c>
    </row>
    <row r="90" spans="1:4" ht="15.75">
      <c r="A90" s="6" t="s">
        <v>80</v>
      </c>
      <c r="B90" s="1" t="s">
        <v>70</v>
      </c>
      <c r="C90" s="1" t="s">
        <v>68</v>
      </c>
      <c r="D90" s="1">
        <v>0</v>
      </c>
    </row>
    <row r="91" spans="1:4" ht="15.75">
      <c r="A91" s="6" t="s">
        <v>82</v>
      </c>
      <c r="B91" s="1" t="s">
        <v>87</v>
      </c>
      <c r="C91" s="1" t="s">
        <v>68</v>
      </c>
      <c r="D91" s="1">
        <v>0</v>
      </c>
    </row>
    <row r="92" spans="1:4" ht="15.75">
      <c r="A92" s="6" t="s">
        <v>84</v>
      </c>
      <c r="B92" s="1" t="s">
        <v>74</v>
      </c>
      <c r="C92" s="1" t="s">
        <v>23</v>
      </c>
      <c r="D92" s="1">
        <v>0</v>
      </c>
    </row>
    <row r="93" spans="1:4" ht="15.75">
      <c r="A93" s="24" t="s">
        <v>89</v>
      </c>
      <c r="B93" s="24"/>
      <c r="C93" s="24"/>
      <c r="D93" s="24"/>
    </row>
    <row r="94" spans="1:4" ht="15.75">
      <c r="A94" s="6" t="s">
        <v>85</v>
      </c>
      <c r="B94" s="1" t="s">
        <v>90</v>
      </c>
      <c r="C94" s="1" t="s">
        <v>68</v>
      </c>
      <c r="D94" s="1">
        <v>39</v>
      </c>
    </row>
    <row r="95" spans="1:4" ht="15.75">
      <c r="A95" s="6" t="s">
        <v>86</v>
      </c>
      <c r="B95" s="1" t="s">
        <v>91</v>
      </c>
      <c r="C95" s="1" t="s">
        <v>68</v>
      </c>
      <c r="D95" s="1">
        <v>0</v>
      </c>
    </row>
    <row r="96" spans="1:4" ht="31.5">
      <c r="A96" s="6" t="s">
        <v>88</v>
      </c>
      <c r="B96" s="1" t="s">
        <v>92</v>
      </c>
      <c r="C96" s="1" t="s">
        <v>23</v>
      </c>
      <c r="D96" s="21">
        <v>108500</v>
      </c>
    </row>
  </sheetData>
  <sheetProtection password="CC29" sheet="1" objects="1" scenarios="1" selectLockedCells="1" selectUnlockedCells="1"/>
  <mergeCells count="9">
    <mergeCell ref="E27:E28"/>
    <mergeCell ref="F27:F28"/>
    <mergeCell ref="A93:D93"/>
    <mergeCell ref="A2:D2"/>
    <mergeCell ref="A26:D26"/>
    <mergeCell ref="A8:D8"/>
    <mergeCell ref="A76:D76"/>
    <mergeCell ref="A81:D81"/>
    <mergeCell ref="A88:D8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34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2018-04-02T23:23:01Z</cp:lastPrinted>
  <dcterms:created xsi:type="dcterms:W3CDTF">2010-07-19T21:32:50Z</dcterms:created>
  <dcterms:modified xsi:type="dcterms:W3CDTF">2024-03-12T10:03:08Z</dcterms:modified>
  <cp:category/>
  <cp:version/>
  <cp:contentType/>
  <cp:contentStatus/>
</cp:coreProperties>
</file>