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<sst xmlns="http://schemas.openxmlformats.org/spreadsheetml/2006/main" count="361" uniqueCount="252">
  <si>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</si>
  <si>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</si>
  <si>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</si>
  <si>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</si>
  <si>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</si>
  <si>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</si>
  <si>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</si>
  <si>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</si>
  <si>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</si>
  <si>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</si>
  <si>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</si>
  <si>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</si>
  <si>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</si>
  <si>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</si>
  <si>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</si>
  <si>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</si>
  <si>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</si>
  <si>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</si>
  <si>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</si>
  <si>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</si>
  <si>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</si>
  <si>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</si>
  <si>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</si>
  <si>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</si>
  <si>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</si>
  <si>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</si>
  <si>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</si>
  <si>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</si>
  <si>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</si>
  <si>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</si>
  <si>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</si>
  <si>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</si>
  <si>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</si>
  <si>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</si>
  <si>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</si>
  <si>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</si>
  <si>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</si>
  <si>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</si>
  <si>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</si>
  <si>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</si>
  <si>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</si>
  <si>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</si>
  <si>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</si>
  <si>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</si>
  <si>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</si>
  <si>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</si>
  <si>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</si>
  <si>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</si>
  <si>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</si>
  <si>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</si>
  <si>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</si>
  <si>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</si>
  <si>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</si>
  <si>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</si>
  <si>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</si>
  <si>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</si>
  <si>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</si>
  <si>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</si>
  <si>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</si>
  <si>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</si>
  <si>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</si>
  <si>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</si>
  <si>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</si>
  <si>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</si>
  <si>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</si>
  <si>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</si>
  <si>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</si>
  <si>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</si>
  <si>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</si>
  <si>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</si>
  <si>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</si>
  <si>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</si>
  <si>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</si>
  <si>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</si>
  <si>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</si>
  <si>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</si>
  <si>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</si>
  <si>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</si>
  <si>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</si>
  <si>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</si>
  <si>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</si>
  <si>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</si>
  <si>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</si>
  <si>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</si>
  <si>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</si>
  <si>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</si>
  <si>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</si>
  <si>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</si>
  <si>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</si>
  <si>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</si>
  <si>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</si>
  <si>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</si>
  <si>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</si>
  <si>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</si>
  <si>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</si>
  <si>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</si>
  <si>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</si>
  <si>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</si>
  <si>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</si>
  <si>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</si>
  <si>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</si>
  <si>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</si>
  <si>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</si>
  <si>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</si>
  <si>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</si>
  <si>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</si>
  <si>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</si>
  <si>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</si>
  <si>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</si>
  <si>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</si>
  <si>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</si>
  <si>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</si>
  <si>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</si>
  <si>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</si>
  <si>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</si>
  <si>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</si>
  <si>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</si>
  <si>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</si>
  <si>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</si>
  <si>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</si>
  <si>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</si>
  <si>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</si>
  <si>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</si>
  <si>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</si>
  <si>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</si>
  <si>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</si>
  <si>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</si>
  <si>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</si>
  <si>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</si>
  <si>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</si>
  <si>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</si>
  <si>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</si>
  <si>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</si>
  <si>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Содержание и ремонт систем водоотвода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</si>
  <si>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</si>
  <si>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</si>
  <si>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</si>
  <si>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</si>
  <si>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</si>
  <si>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</si>
  <si>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</si>
  <si>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</si>
  <si>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</si>
  <si>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</si>
  <si>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</si>
  <si>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</si>
  <si>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</si>
  <si>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</si>
  <si>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</si>
  <si>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</si>
  <si>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</si>
  <si>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</si>
  <si>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</si>
  <si>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</si>
  <si>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</si>
  <si>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</si>
  <si>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</si>
  <si>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</si>
  <si>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</si>
  <si>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</si>
  <si>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</si>
  <si>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</si>
  <si>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</si>
  <si>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</si>
  <si>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</si>
  <si>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</si>
  <si>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</si>
  <si>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</si>
  <si>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</si>
  <si>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</si>
  <si>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</si>
  <si>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</si>
  <si>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</si>
  <si>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</si>
  <si>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</si>
  <si>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</si>
  <si>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</si>
  <si>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</si>
  <si>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</si>
  <si>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</si>
  <si>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</si>
  <si>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</si>
  <si>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</si>
  <si>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</si>
  <si>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</si>
  <si>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</si>
  <si>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</si>
  <si>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</si>
  <si>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</si>
  <si>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</si>
  <si>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</si>
  <si>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</si>
  <si>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</si>
  <si>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</si>
  <si>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</si>
  <si>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</si>
  <si>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</si>
  <si>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</si>
  <si>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</si>
  <si>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</si>
  <si>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</si>
  <si>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</si>
  <si>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</si>
  <si>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</si>
  <si>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</si>
  <si>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</si>
  <si>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</si>
  <si>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</si>
  <si>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</si>
  <si>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</si>
  <si>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</si>
  <si>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</si>
  <si>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</si>
  <si>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</si>
  <si>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</si>
  <si>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</si>
  <si>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</si>
  <si>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</si>
  <si>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</si>
  <si>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</si>
  <si>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</si>
  <si>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</si>
  <si>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</si>
  <si>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</si>
  <si>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</si>
  <si>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</si>
  <si>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</si>
  <si>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</si>
  <si>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</si>
  <si>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</si>
  <si>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</si>
  <si>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</si>
  <si>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</si>
  <si>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</si>
  <si>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</si>
  <si>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</si>
  <si>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</si>
  <si>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</si>
  <si>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</si>
  <si>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</si>
  <si>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</si>
  <si>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</si>
  <si>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</si>
  <si>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</si>
  <si>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</si>
  <si>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</si>
  <si>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51/1  ул. Гагарина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</si>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</sst>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51-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20319.11</v>
          </cell>
        </row>
        <row r="24">
          <cell r="D24">
            <v>-343127.60383718985</v>
          </cell>
        </row>
        <row r="25">
          <cell r="D25">
            <v>63907.92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E125">
            <v>158925.00706264243</v>
          </cell>
        </row>
        <row r="126">
          <cell r="CE126">
            <v>173500.0233885868</v>
          </cell>
        </row>
        <row r="127">
          <cell r="CE127">
            <v>40915.02108909583</v>
          </cell>
        </row>
      </sheetData>
      <sheetData sheetId="1">
        <row r="125">
          <cell r="CE125">
            <v>71012.06749894658</v>
          </cell>
        </row>
        <row r="126">
          <cell r="CE126">
            <v>77524.58596451598</v>
          </cell>
        </row>
        <row r="127">
          <cell r="CE127">
            <v>18281.957591195638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view="pageBreakPreview" zoomScaleNormal="90" zoomScaleSheetLayoutView="100" zoomScalePageLayoutView="0" workbookViewId="0" topLeftCell="A1">
      <selection activeCell="O14" sqref="O14"/>
    </sheetView>
  </sheetViews>
  <sheetFormatPr defaultColWidth="9.140625" defaultRowHeight="15"/>
  <cols>
    <col min="1" max="1" width="9.140625" style="11" customWidth="1"/>
    <col min="2" max="2" width="62.421875" style="2" customWidth="1"/>
    <col min="3" max="3" width="24.28125" style="2" customWidth="1"/>
    <col min="4" max="4" width="62.7109375" style="2" customWidth="1"/>
    <col min="5" max="6" width="20.421875" style="2" hidden="1" customWidth="1"/>
    <col min="7" max="7" width="10.7109375" style="2" hidden="1" customWidth="1"/>
    <col min="8" max="10" width="9.140625" style="2" hidden="1" customWidth="1"/>
    <col min="11" max="22" width="9.140625" style="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44" t="s">
        <v>246</v>
      </c>
      <c r="B2" s="44"/>
      <c r="C2" s="44"/>
      <c r="D2" s="44"/>
      <c r="E2" s="5">
        <v>3080.31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7" t="s">
        <v>27</v>
      </c>
      <c r="B5" s="1" t="s">
        <v>25</v>
      </c>
      <c r="C5" s="1" t="s">
        <v>26</v>
      </c>
      <c r="D5" s="1" t="s">
        <v>247</v>
      </c>
    </row>
    <row r="6" spans="1:4" ht="15.75">
      <c r="A6" s="7" t="s">
        <v>28</v>
      </c>
      <c r="B6" s="1" t="s">
        <v>29</v>
      </c>
      <c r="C6" s="1" t="s">
        <v>26</v>
      </c>
      <c r="D6" s="1" t="s">
        <v>248</v>
      </c>
    </row>
    <row r="7" spans="1:4" ht="15.75">
      <c r="A7" s="7" t="s">
        <v>15</v>
      </c>
      <c r="B7" s="1" t="s">
        <v>30</v>
      </c>
      <c r="C7" s="1" t="s">
        <v>26</v>
      </c>
      <c r="D7" s="1" t="s">
        <v>249</v>
      </c>
    </row>
    <row r="8" spans="1:4" ht="42.75" customHeight="1">
      <c r="A8" s="43" t="s">
        <v>62</v>
      </c>
      <c r="B8" s="43"/>
      <c r="C8" s="43"/>
      <c r="D8" s="43"/>
    </row>
    <row r="9" spans="1:4" ht="15.75">
      <c r="A9" s="7" t="s">
        <v>16</v>
      </c>
      <c r="B9" s="1" t="s">
        <v>31</v>
      </c>
      <c r="C9" s="1" t="s">
        <v>32</v>
      </c>
      <c r="D9" s="10">
        <f>'[1]по форме'!$D$23</f>
        <v>20319.11</v>
      </c>
    </row>
    <row r="10" spans="1:5" ht="15.75">
      <c r="A10" s="7" t="s">
        <v>17</v>
      </c>
      <c r="B10" s="1" t="s">
        <v>33</v>
      </c>
      <c r="C10" s="1" t="s">
        <v>32</v>
      </c>
      <c r="D10" s="10">
        <f>'[1]по форме'!$D$24</f>
        <v>-343127.60383718985</v>
      </c>
      <c r="E10" s="12"/>
    </row>
    <row r="11" spans="1:4" ht="15.75">
      <c r="A11" s="7" t="s">
        <v>34</v>
      </c>
      <c r="B11" s="1" t="s">
        <v>35</v>
      </c>
      <c r="C11" s="1" t="s">
        <v>32</v>
      </c>
      <c r="D11" s="10">
        <f>'[1]по форме'!$D$25</f>
        <v>63907.92</v>
      </c>
    </row>
    <row r="12" spans="1:4" ht="31.5">
      <c r="A12" s="7" t="s">
        <v>36</v>
      </c>
      <c r="B12" s="1" t="s">
        <v>37</v>
      </c>
      <c r="C12" s="1" t="s">
        <v>32</v>
      </c>
      <c r="D12" s="39">
        <f>D13+D14+D15</f>
        <v>540158.6625949832</v>
      </c>
    </row>
    <row r="13" spans="1:4" ht="15.75">
      <c r="A13" s="7" t="s">
        <v>53</v>
      </c>
      <c r="B13" s="13" t="s">
        <v>38</v>
      </c>
      <c r="C13" s="1" t="s">
        <v>32</v>
      </c>
      <c r="D13" s="39">
        <f>'[2]УК 2023'!$CE$126+'[2]УК 2022'!$CE$126</f>
        <v>251024.60935310277</v>
      </c>
    </row>
    <row r="14" spans="1:4" ht="15.75">
      <c r="A14" s="7" t="s">
        <v>54</v>
      </c>
      <c r="B14" s="13" t="s">
        <v>39</v>
      </c>
      <c r="C14" s="1" t="s">
        <v>32</v>
      </c>
      <c r="D14" s="39">
        <f>'[2]УК 2023'!$CE$125+'[2]УК 2022'!$CE$125</f>
        <v>229937.074561589</v>
      </c>
    </row>
    <row r="15" spans="1:4" ht="15.75">
      <c r="A15" s="7" t="s">
        <v>55</v>
      </c>
      <c r="B15" s="13" t="s">
        <v>40</v>
      </c>
      <c r="C15" s="1" t="s">
        <v>32</v>
      </c>
      <c r="D15" s="39">
        <f>'[2]УК 2023'!$CE$127+'[2]УК 2022'!$CE$127</f>
        <v>59196.978680291475</v>
      </c>
    </row>
    <row r="16" spans="1:6" ht="15.75">
      <c r="A16" s="13" t="s">
        <v>41</v>
      </c>
      <c r="B16" s="13" t="s">
        <v>42</v>
      </c>
      <c r="C16" s="13" t="s">
        <v>32</v>
      </c>
      <c r="D16" s="14">
        <f>D17</f>
        <v>548535.5525949833</v>
      </c>
      <c r="E16" s="2">
        <v>548535.55</v>
      </c>
      <c r="F16" s="12">
        <f>D16-E16</f>
        <v>0.0025949832051992416</v>
      </c>
    </row>
    <row r="17" spans="1:4" ht="31.5">
      <c r="A17" s="13" t="s">
        <v>18</v>
      </c>
      <c r="B17" s="13" t="s">
        <v>56</v>
      </c>
      <c r="C17" s="13" t="s">
        <v>32</v>
      </c>
      <c r="D17" s="14">
        <f>D12-D25+D106+D122</f>
        <v>548535.5525949833</v>
      </c>
    </row>
    <row r="18" spans="1:4" ht="31.5">
      <c r="A18" s="13" t="s">
        <v>43</v>
      </c>
      <c r="B18" s="13" t="s">
        <v>57</v>
      </c>
      <c r="C18" s="13" t="s">
        <v>32</v>
      </c>
      <c r="D18" s="14">
        <v>0</v>
      </c>
    </row>
    <row r="19" spans="1:4" ht="15.75">
      <c r="A19" s="13" t="s">
        <v>19</v>
      </c>
      <c r="B19" s="13" t="s">
        <v>44</v>
      </c>
      <c r="C19" s="13" t="s">
        <v>32</v>
      </c>
      <c r="D19" s="14">
        <v>0</v>
      </c>
    </row>
    <row r="20" spans="1:4" ht="15.75">
      <c r="A20" s="13" t="s">
        <v>20</v>
      </c>
      <c r="B20" s="13" t="s">
        <v>45</v>
      </c>
      <c r="C20" s="13" t="s">
        <v>32</v>
      </c>
      <c r="D20" s="14">
        <v>0</v>
      </c>
    </row>
    <row r="21" spans="1:4" ht="15.75">
      <c r="A21" s="13" t="s">
        <v>46</v>
      </c>
      <c r="B21" s="13" t="s">
        <v>47</v>
      </c>
      <c r="C21" s="13" t="s">
        <v>32</v>
      </c>
      <c r="D21" s="14">
        <v>0</v>
      </c>
    </row>
    <row r="22" spans="1:4" ht="15.75">
      <c r="A22" s="13" t="s">
        <v>48</v>
      </c>
      <c r="B22" s="13" t="s">
        <v>49</v>
      </c>
      <c r="C22" s="13" t="s">
        <v>32</v>
      </c>
      <c r="D22" s="14">
        <f>D16+D10+D9</f>
        <v>225727.0587577934</v>
      </c>
    </row>
    <row r="23" spans="1:4" ht="15.75">
      <c r="A23" s="13" t="s">
        <v>50</v>
      </c>
      <c r="B23" s="13" t="s">
        <v>58</v>
      </c>
      <c r="C23" s="13" t="s">
        <v>32</v>
      </c>
      <c r="D23" s="14">
        <v>20603.09</v>
      </c>
    </row>
    <row r="24" spans="1:4" ht="15.75">
      <c r="A24" s="13" t="s">
        <v>51</v>
      </c>
      <c r="B24" s="13" t="s">
        <v>59</v>
      </c>
      <c r="C24" s="13" t="s">
        <v>32</v>
      </c>
      <c r="D24" s="14">
        <f>D22-D101</f>
        <v>-314431.60383718973</v>
      </c>
    </row>
    <row r="25" spans="1:5" ht="15.75">
      <c r="A25" s="13" t="s">
        <v>52</v>
      </c>
      <c r="B25" s="13" t="s">
        <v>60</v>
      </c>
      <c r="C25" s="13" t="s">
        <v>32</v>
      </c>
      <c r="D25" s="14">
        <v>50015.45</v>
      </c>
      <c r="E25" s="12">
        <f>D25+F16</f>
        <v>50015.4525949832</v>
      </c>
    </row>
    <row r="26" spans="1:4" ht="35.25" customHeight="1">
      <c r="A26" s="43" t="s">
        <v>61</v>
      </c>
      <c r="B26" s="43"/>
      <c r="C26" s="43"/>
      <c r="D26" s="43"/>
    </row>
    <row r="27" spans="1:22" s="6" customFormat="1" ht="32.25" customHeight="1">
      <c r="A27" s="15" t="s">
        <v>21</v>
      </c>
      <c r="B27" s="4" t="s">
        <v>63</v>
      </c>
      <c r="C27" s="4" t="s">
        <v>125</v>
      </c>
      <c r="D27" s="18" t="s">
        <v>126</v>
      </c>
      <c r="E27" s="42" t="s">
        <v>250</v>
      </c>
      <c r="F27" s="42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127</v>
      </c>
      <c r="B28" s="19" t="s">
        <v>128</v>
      </c>
      <c r="C28" s="20" t="s">
        <v>26</v>
      </c>
      <c r="D28" s="21" t="s">
        <v>26</v>
      </c>
      <c r="E28" s="42"/>
      <c r="F28" s="42"/>
    </row>
    <row r="29" spans="1:6" ht="15.75">
      <c r="A29" s="22" t="s">
        <v>67</v>
      </c>
      <c r="B29" s="38" t="s">
        <v>129</v>
      </c>
      <c r="C29" s="24" t="s">
        <v>130</v>
      </c>
      <c r="D29" s="25">
        <f>E29*E$2*4+F29*E$2*8</f>
        <v>1490.987065438645</v>
      </c>
      <c r="E29" s="26">
        <v>0.037371679389165594</v>
      </c>
      <c r="F29" s="27">
        <v>0.0418189092364763</v>
      </c>
    </row>
    <row r="30" spans="1:6" ht="15.75">
      <c r="A30" s="22" t="s">
        <v>69</v>
      </c>
      <c r="B30" s="38" t="s">
        <v>118</v>
      </c>
      <c r="C30" s="24" t="s">
        <v>130</v>
      </c>
      <c r="D30" s="25">
        <f aca="true" t="shared" si="0" ref="D30:D60">E30*E$2*4+F30*E$2*8</f>
        <v>1005.5853665814815</v>
      </c>
      <c r="E30" s="26">
        <v>0.0252050569649064</v>
      </c>
      <c r="F30" s="27">
        <v>0.028204458743730263</v>
      </c>
    </row>
    <row r="31" spans="1:6" ht="15.75">
      <c r="A31" s="22" t="s">
        <v>71</v>
      </c>
      <c r="B31" s="38" t="s">
        <v>83</v>
      </c>
      <c r="C31" s="24" t="s">
        <v>130</v>
      </c>
      <c r="D31" s="25">
        <f t="shared" si="0"/>
        <v>893.7033667254709</v>
      </c>
      <c r="E31" s="26">
        <v>0.022400727990524998</v>
      </c>
      <c r="F31" s="27">
        <v>0.025066414621397474</v>
      </c>
    </row>
    <row r="32" spans="1:6" ht="15.75">
      <c r="A32" s="22" t="s">
        <v>120</v>
      </c>
      <c r="B32" s="38" t="s">
        <v>131</v>
      </c>
      <c r="C32" s="24" t="s">
        <v>130</v>
      </c>
      <c r="D32" s="25">
        <f t="shared" si="0"/>
        <v>2720.1431985717745</v>
      </c>
      <c r="E32" s="26">
        <v>0.0681805509021882</v>
      </c>
      <c r="F32" s="27">
        <v>0.0762940364595486</v>
      </c>
    </row>
    <row r="33" spans="1:22" s="6" customFormat="1" ht="15.75">
      <c r="A33" s="22" t="s">
        <v>122</v>
      </c>
      <c r="B33" s="38" t="s">
        <v>0</v>
      </c>
      <c r="C33" s="24" t="s">
        <v>130</v>
      </c>
      <c r="D33" s="25">
        <f t="shared" si="0"/>
        <v>28141.607927512945</v>
      </c>
      <c r="E33" s="26">
        <v>0.7053710748679144</v>
      </c>
      <c r="F33" s="27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2" t="s">
        <v>75</v>
      </c>
      <c r="B34" s="38" t="s">
        <v>132</v>
      </c>
      <c r="C34" s="24" t="s">
        <v>130</v>
      </c>
      <c r="D34" s="25">
        <f t="shared" si="0"/>
        <v>3250.3749906354915</v>
      </c>
      <c r="E34" s="26">
        <v>0.0814708422764586</v>
      </c>
      <c r="F34" s="27">
        <v>0.09116587250735717</v>
      </c>
    </row>
    <row r="35" spans="1:6" ht="15.75">
      <c r="A35" s="22" t="s">
        <v>77</v>
      </c>
      <c r="B35" s="38" t="s">
        <v>133</v>
      </c>
      <c r="C35" s="24" t="s">
        <v>130</v>
      </c>
      <c r="D35" s="25">
        <f t="shared" si="0"/>
        <v>5150.388348293844</v>
      </c>
      <c r="E35" s="26">
        <v>0.12909478998431476</v>
      </c>
      <c r="F35" s="27">
        <v>0.1444570699924482</v>
      </c>
    </row>
    <row r="36" spans="1:6" ht="15.75">
      <c r="A36" s="22" t="s">
        <v>79</v>
      </c>
      <c r="B36" s="38" t="s">
        <v>14</v>
      </c>
      <c r="C36" s="24" t="s">
        <v>130</v>
      </c>
      <c r="D36" s="25">
        <f t="shared" si="0"/>
        <v>8994.568840755794</v>
      </c>
      <c r="E36" s="26">
        <v>0.22544940244777514</v>
      </c>
      <c r="F36" s="27">
        <v>0.2522778813390604</v>
      </c>
    </row>
    <row r="37" spans="1:6" ht="31.5">
      <c r="A37" s="22" t="s">
        <v>80</v>
      </c>
      <c r="B37" s="38" t="s">
        <v>134</v>
      </c>
      <c r="C37" s="24" t="s">
        <v>130</v>
      </c>
      <c r="D37" s="25">
        <f t="shared" si="0"/>
        <v>40.33742222787937</v>
      </c>
      <c r="E37" s="26">
        <v>0.00101105988497775</v>
      </c>
      <c r="F37" s="27">
        <v>0.0011313760112901022</v>
      </c>
    </row>
    <row r="38" spans="1:6" ht="15.75">
      <c r="A38" s="22" t="s">
        <v>124</v>
      </c>
      <c r="B38" s="38" t="s">
        <v>135</v>
      </c>
      <c r="C38" s="24" t="s">
        <v>130</v>
      </c>
      <c r="D38" s="25">
        <f t="shared" si="0"/>
        <v>6936.973840813199</v>
      </c>
      <c r="E38" s="26">
        <v>0.17387566151261669</v>
      </c>
      <c r="F38" s="27">
        <v>0.19456686523261807</v>
      </c>
    </row>
    <row r="39" spans="1:6" ht="15.75">
      <c r="A39" s="22" t="s">
        <v>81</v>
      </c>
      <c r="B39" s="38" t="s">
        <v>136</v>
      </c>
      <c r="C39" s="24" t="s">
        <v>130</v>
      </c>
      <c r="D39" s="25">
        <f t="shared" si="0"/>
        <v>16900.027281358845</v>
      </c>
      <c r="E39" s="26">
        <v>0.42360018800115107</v>
      </c>
      <c r="F39" s="27">
        <v>0.47400861037328806</v>
      </c>
    </row>
    <row r="40" spans="1:6" ht="31.5">
      <c r="A40" s="22" t="s">
        <v>137</v>
      </c>
      <c r="B40" s="38" t="s">
        <v>138</v>
      </c>
      <c r="C40" s="24" t="s">
        <v>130</v>
      </c>
      <c r="D40" s="25">
        <f t="shared" si="0"/>
        <v>214.87527433485917</v>
      </c>
      <c r="E40" s="26">
        <v>0.0053858615190192</v>
      </c>
      <c r="F40" s="27">
        <v>0.006026779039782484</v>
      </c>
    </row>
    <row r="41" spans="1:6" ht="31.5">
      <c r="A41" s="22" t="s">
        <v>139</v>
      </c>
      <c r="B41" s="38" t="s">
        <v>140</v>
      </c>
      <c r="C41" s="24" t="s">
        <v>130</v>
      </c>
      <c r="D41" s="25">
        <f t="shared" si="0"/>
        <v>776.1692969285484</v>
      </c>
      <c r="E41" s="26">
        <v>0.01945472954723055</v>
      </c>
      <c r="F41" s="27">
        <v>0.021769842363350986</v>
      </c>
    </row>
    <row r="42" spans="1:6" ht="31.5">
      <c r="A42" s="22" t="s">
        <v>141</v>
      </c>
      <c r="B42" s="38" t="s">
        <v>142</v>
      </c>
      <c r="C42" s="24" t="s">
        <v>130</v>
      </c>
      <c r="D42" s="25">
        <f t="shared" si="0"/>
        <v>4657.01578157129</v>
      </c>
      <c r="E42" s="26">
        <v>0.1167283772833833</v>
      </c>
      <c r="F42" s="27">
        <v>0.13061905418010591</v>
      </c>
    </row>
    <row r="43" spans="1:6" ht="15.75">
      <c r="A43" s="22" t="s">
        <v>143</v>
      </c>
      <c r="B43" s="38" t="s">
        <v>144</v>
      </c>
      <c r="C43" s="24" t="s">
        <v>130</v>
      </c>
      <c r="D43" s="25">
        <f t="shared" si="0"/>
        <v>8433.033276711638</v>
      </c>
      <c r="E43" s="26">
        <v>0.21137448016875554</v>
      </c>
      <c r="F43" s="27">
        <v>0.23652804330883745</v>
      </c>
    </row>
    <row r="44" spans="1:6" ht="15.75">
      <c r="A44" s="22" t="s">
        <v>145</v>
      </c>
      <c r="B44" s="38" t="s">
        <v>146</v>
      </c>
      <c r="C44" s="24" t="s">
        <v>130</v>
      </c>
      <c r="D44" s="25">
        <f t="shared" si="0"/>
        <v>15411.648863585237</v>
      </c>
      <c r="E44" s="26">
        <v>0.38629389452071455</v>
      </c>
      <c r="F44" s="27">
        <v>0.4322628679686796</v>
      </c>
    </row>
    <row r="45" spans="1:6" ht="15.75">
      <c r="A45" s="22" t="s">
        <v>147</v>
      </c>
      <c r="B45" s="38" t="s">
        <v>148</v>
      </c>
      <c r="C45" s="24" t="s">
        <v>130</v>
      </c>
      <c r="D45" s="25">
        <f t="shared" si="0"/>
        <v>2037.3055181034213</v>
      </c>
      <c r="E45" s="26">
        <v>0.051065183867265454</v>
      </c>
      <c r="F45" s="27">
        <v>0.05714194074747004</v>
      </c>
    </row>
    <row r="46" spans="1:6" ht="15.75">
      <c r="A46" s="22" t="s">
        <v>149</v>
      </c>
      <c r="B46" s="38" t="s">
        <v>13</v>
      </c>
      <c r="C46" s="24" t="s">
        <v>130</v>
      </c>
      <c r="D46" s="25">
        <f t="shared" si="0"/>
        <v>33520.880954268694</v>
      </c>
      <c r="E46" s="26">
        <v>0.8402028729181268</v>
      </c>
      <c r="F46" s="27">
        <v>0.9401870147953839</v>
      </c>
    </row>
    <row r="47" spans="1:6" ht="31.5">
      <c r="A47" s="22" t="s">
        <v>150</v>
      </c>
      <c r="B47" s="38" t="s">
        <v>151</v>
      </c>
      <c r="C47" s="24" t="s">
        <v>130</v>
      </c>
      <c r="D47" s="25">
        <f t="shared" si="0"/>
        <v>3486.940687222228</v>
      </c>
      <c r="E47" s="26">
        <v>0.08740037551805864</v>
      </c>
      <c r="F47" s="27">
        <v>0.09780102020470761</v>
      </c>
    </row>
    <row r="48" spans="1:6" ht="31.5">
      <c r="A48" s="22" t="s">
        <v>152</v>
      </c>
      <c r="B48" s="38" t="s">
        <v>153</v>
      </c>
      <c r="C48" s="24" t="s">
        <v>130</v>
      </c>
      <c r="D48" s="25">
        <f t="shared" si="0"/>
        <v>7590.343464324658</v>
      </c>
      <c r="E48" s="26">
        <v>0.19025240994893294</v>
      </c>
      <c r="F48" s="27">
        <v>0.21289244673285596</v>
      </c>
    </row>
    <row r="49" spans="1:6" ht="31.5">
      <c r="A49" s="22" t="s">
        <v>154</v>
      </c>
      <c r="B49" s="38" t="s">
        <v>155</v>
      </c>
      <c r="C49" s="24" t="s">
        <v>130</v>
      </c>
      <c r="D49" s="25">
        <f t="shared" si="0"/>
        <v>2773.040776223904</v>
      </c>
      <c r="E49" s="26">
        <v>0.06950643182919496</v>
      </c>
      <c r="F49" s="27">
        <v>0.07777769721686915</v>
      </c>
    </row>
    <row r="50" spans="1:6" ht="31.5">
      <c r="A50" s="22" t="s">
        <v>156</v>
      </c>
      <c r="B50" s="38" t="s">
        <v>157</v>
      </c>
      <c r="C50" s="24" t="s">
        <v>130</v>
      </c>
      <c r="D50" s="25">
        <f t="shared" si="0"/>
        <v>5367.195954232433</v>
      </c>
      <c r="E50" s="26">
        <v>0.13452908550979994</v>
      </c>
      <c r="F50" s="27">
        <v>0.15053804668546614</v>
      </c>
    </row>
    <row r="51" spans="1:6" ht="15.75">
      <c r="A51" s="22" t="s">
        <v>158</v>
      </c>
      <c r="B51" s="38" t="s">
        <v>159</v>
      </c>
      <c r="C51" s="24" t="s">
        <v>78</v>
      </c>
      <c r="D51" s="25">
        <f t="shared" si="0"/>
        <v>5368.983360965885</v>
      </c>
      <c r="E51" s="26">
        <v>0.13457388696578101</v>
      </c>
      <c r="F51" s="27">
        <v>0.15058817951470896</v>
      </c>
    </row>
    <row r="52" spans="1:6" ht="15.75">
      <c r="A52" s="22" t="s">
        <v>160</v>
      </c>
      <c r="B52" s="38" t="s">
        <v>116</v>
      </c>
      <c r="C52" s="24" t="s">
        <v>130</v>
      </c>
      <c r="D52" s="25">
        <f t="shared" si="0"/>
        <v>3850.3639535938887</v>
      </c>
      <c r="E52" s="26">
        <v>0.09650960128415159</v>
      </c>
      <c r="F52" s="27">
        <v>0.10799424383696563</v>
      </c>
    </row>
    <row r="53" spans="1:6" ht="15.75">
      <c r="A53" s="22" t="s">
        <v>161</v>
      </c>
      <c r="B53" s="38" t="s">
        <v>162</v>
      </c>
      <c r="C53" s="24" t="s">
        <v>130</v>
      </c>
      <c r="D53" s="25">
        <f t="shared" si="0"/>
        <v>1091.13934833666</v>
      </c>
      <c r="E53" s="26">
        <v>0.027349472601188547</v>
      </c>
      <c r="F53" s="27">
        <v>0.030604059840729985</v>
      </c>
    </row>
    <row r="54" spans="1:6" ht="31.5">
      <c r="A54" s="22" t="s">
        <v>163</v>
      </c>
      <c r="B54" s="38" t="s">
        <v>164</v>
      </c>
      <c r="C54" s="24" t="s">
        <v>130</v>
      </c>
      <c r="D54" s="25">
        <f t="shared" si="0"/>
        <v>13942.110678948002</v>
      </c>
      <c r="E54" s="26">
        <v>0.34945983260332153</v>
      </c>
      <c r="F54" s="27">
        <v>0.3910455526831168</v>
      </c>
    </row>
    <row r="55" spans="1:6" ht="15.75">
      <c r="A55" s="22" t="s">
        <v>165</v>
      </c>
      <c r="B55" s="38" t="s">
        <v>167</v>
      </c>
      <c r="C55" s="24" t="s">
        <v>130</v>
      </c>
      <c r="D55" s="25">
        <f t="shared" si="0"/>
        <v>1932.3316037307482</v>
      </c>
      <c r="E55" s="26">
        <v>0.048434006466</v>
      </c>
      <c r="F55" s="27">
        <v>0.054197653235453995</v>
      </c>
    </row>
    <row r="56" spans="1:6" ht="15.75">
      <c r="A56" s="22" t="s">
        <v>166</v>
      </c>
      <c r="B56" s="38" t="s">
        <v>169</v>
      </c>
      <c r="C56" s="24" t="s">
        <v>170</v>
      </c>
      <c r="D56" s="25">
        <f t="shared" si="0"/>
        <v>21608.29815871909</v>
      </c>
      <c r="E56" s="26">
        <v>0.541613277306045</v>
      </c>
      <c r="F56" s="27">
        <v>0.6060652573054643</v>
      </c>
    </row>
    <row r="57" spans="1:6" ht="31.5">
      <c r="A57" s="22" t="s">
        <v>168</v>
      </c>
      <c r="B57" s="38" t="s">
        <v>172</v>
      </c>
      <c r="C57" s="24" t="s">
        <v>5</v>
      </c>
      <c r="D57" s="25">
        <f t="shared" si="0"/>
        <v>5694.339694744049</v>
      </c>
      <c r="E57" s="26">
        <v>0.14272896280449376</v>
      </c>
      <c r="F57" s="27">
        <v>0.1597137093782285</v>
      </c>
    </row>
    <row r="58" spans="1:6" ht="15.75">
      <c r="A58" s="22" t="s">
        <v>171</v>
      </c>
      <c r="B58" s="38" t="s">
        <v>174</v>
      </c>
      <c r="C58" s="24" t="s">
        <v>5</v>
      </c>
      <c r="D58" s="25">
        <f t="shared" si="0"/>
        <v>3998.8153290505034</v>
      </c>
      <c r="E58" s="26">
        <v>0.10023054383090205</v>
      </c>
      <c r="F58" s="27">
        <v>0.11215797854677939</v>
      </c>
    </row>
    <row r="59" spans="1:22" s="6" customFormat="1" ht="24.75" customHeight="1">
      <c r="A59" s="22" t="s">
        <v>173</v>
      </c>
      <c r="B59" s="38" t="s">
        <v>176</v>
      </c>
      <c r="C59" s="24" t="s">
        <v>177</v>
      </c>
      <c r="D59" s="25">
        <f t="shared" si="0"/>
        <v>5953.3204379340605</v>
      </c>
      <c r="E59" s="26">
        <v>0.14922033052109937</v>
      </c>
      <c r="F59" s="27">
        <v>0.1669775498531102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22" t="s">
        <v>175</v>
      </c>
      <c r="B60" s="38" t="s">
        <v>178</v>
      </c>
      <c r="C60" s="24" t="s">
        <v>177</v>
      </c>
      <c r="D60" s="25">
        <f t="shared" si="0"/>
        <v>2234.6448831344237</v>
      </c>
      <c r="E60" s="26">
        <v>0.0560115067776057</v>
      </c>
      <c r="F60" s="27">
        <v>0.06267687608414077</v>
      </c>
    </row>
    <row r="61" spans="1:6" ht="15.75">
      <c r="A61" s="28" t="s">
        <v>179</v>
      </c>
      <c r="B61" s="29" t="s">
        <v>180</v>
      </c>
      <c r="C61" s="30" t="s">
        <v>26</v>
      </c>
      <c r="D61" s="31" t="s">
        <v>26</v>
      </c>
      <c r="E61" s="26"/>
      <c r="F61" s="27"/>
    </row>
    <row r="62" spans="1:6" ht="31.5">
      <c r="A62" s="7" t="s">
        <v>181</v>
      </c>
      <c r="B62" s="23" t="s">
        <v>182</v>
      </c>
      <c r="C62" s="30" t="s">
        <v>26</v>
      </c>
      <c r="D62" s="31" t="s">
        <v>26</v>
      </c>
      <c r="E62" s="26"/>
      <c r="F62" s="27"/>
    </row>
    <row r="63" spans="1:6" ht="31.5">
      <c r="A63" s="7" t="s">
        <v>183</v>
      </c>
      <c r="B63" s="23" t="s">
        <v>7</v>
      </c>
      <c r="C63" s="30" t="s">
        <v>184</v>
      </c>
      <c r="D63" s="25">
        <f aca="true" t="shared" si="1" ref="D63:D70">E63*E$2*4+F63*E$2*8</f>
        <v>7681.018124829725</v>
      </c>
      <c r="E63" s="26">
        <v>0.19252517570235</v>
      </c>
      <c r="F63" s="27">
        <v>0.21543567161092966</v>
      </c>
    </row>
    <row r="64" spans="1:22" s="6" customFormat="1" ht="31.5">
      <c r="A64" s="7" t="s">
        <v>185</v>
      </c>
      <c r="B64" s="23" t="s">
        <v>186</v>
      </c>
      <c r="C64" s="30" t="s">
        <v>10</v>
      </c>
      <c r="D64" s="25">
        <f t="shared" si="1"/>
        <v>14540.79531807388</v>
      </c>
      <c r="E64" s="26">
        <v>0.36446589865665</v>
      </c>
      <c r="F64" s="27">
        <v>0.4078373405967914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187</v>
      </c>
      <c r="B65" s="23" t="s">
        <v>188</v>
      </c>
      <c r="C65" s="30" t="s">
        <v>9</v>
      </c>
      <c r="D65" s="25">
        <f t="shared" si="1"/>
        <v>3719.7383371816904</v>
      </c>
      <c r="E65" s="26">
        <v>0.09323546244705</v>
      </c>
      <c r="F65" s="27">
        <v>0.10433048247824894</v>
      </c>
    </row>
    <row r="66" spans="1:6" ht="15.75">
      <c r="A66" s="7" t="s">
        <v>189</v>
      </c>
      <c r="B66" s="23" t="s">
        <v>12</v>
      </c>
      <c r="C66" s="30" t="s">
        <v>9</v>
      </c>
      <c r="D66" s="25">
        <f t="shared" si="1"/>
        <v>7632.709834736455</v>
      </c>
      <c r="E66" s="26">
        <v>0.1913143255407</v>
      </c>
      <c r="F66" s="27">
        <v>0.2140807302800433</v>
      </c>
    </row>
    <row r="67" spans="1:6" ht="15.75">
      <c r="A67" s="7" t="s">
        <v>190</v>
      </c>
      <c r="B67" s="23" t="s">
        <v>119</v>
      </c>
      <c r="C67" s="30" t="s">
        <v>130</v>
      </c>
      <c r="D67" s="25">
        <f t="shared" si="1"/>
        <v>1980.6398938240172</v>
      </c>
      <c r="E67" s="26">
        <v>0.04964485662765</v>
      </c>
      <c r="F67" s="27">
        <v>0.05555259456634035</v>
      </c>
    </row>
    <row r="68" spans="1:6" ht="31.5">
      <c r="A68" s="7" t="s">
        <v>191</v>
      </c>
      <c r="B68" s="23" t="s">
        <v>192</v>
      </c>
      <c r="C68" s="30" t="s">
        <v>130</v>
      </c>
      <c r="D68" s="25">
        <f t="shared" si="1"/>
        <v>10434.590660146041</v>
      </c>
      <c r="E68" s="26">
        <v>0.2615436349164</v>
      </c>
      <c r="F68" s="27">
        <v>0.2926673274714516</v>
      </c>
    </row>
    <row r="69" spans="1:6" ht="15.75">
      <c r="A69" s="7" t="s">
        <v>193</v>
      </c>
      <c r="B69" s="23" t="s">
        <v>194</v>
      </c>
      <c r="C69" s="30" t="s">
        <v>8</v>
      </c>
      <c r="D69" s="25">
        <f t="shared" si="1"/>
        <v>2125.5647641038227</v>
      </c>
      <c r="E69" s="26">
        <v>0.05327740711259999</v>
      </c>
      <c r="F69" s="27">
        <v>0.05961741855899939</v>
      </c>
    </row>
    <row r="70" spans="1:22" s="6" customFormat="1" ht="27" customHeight="1">
      <c r="A70" s="7" t="s">
        <v>195</v>
      </c>
      <c r="B70" s="23" t="s">
        <v>196</v>
      </c>
      <c r="C70" s="30" t="s">
        <v>6</v>
      </c>
      <c r="D70" s="25">
        <f t="shared" si="1"/>
        <v>1642.4818631711364</v>
      </c>
      <c r="E70" s="26">
        <v>0.04116890549610001</v>
      </c>
      <c r="F70" s="27">
        <v>0.04606800525013591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70</v>
      </c>
      <c r="B71" s="23" t="s">
        <v>197</v>
      </c>
      <c r="C71" s="21" t="s">
        <v>26</v>
      </c>
      <c r="D71" s="21" t="s">
        <v>26</v>
      </c>
      <c r="E71" s="26">
        <v>0</v>
      </c>
      <c r="F71" s="27">
        <v>0</v>
      </c>
    </row>
    <row r="72" spans="1:6" ht="15.75">
      <c r="A72" s="7" t="s">
        <v>198</v>
      </c>
      <c r="B72" s="23" t="s">
        <v>199</v>
      </c>
      <c r="C72" s="30" t="s">
        <v>10</v>
      </c>
      <c r="D72" s="25">
        <f aca="true" t="shared" si="2" ref="D72:D77">E72*E$2*4+F72*E$2*8</f>
        <v>12946.621744996013</v>
      </c>
      <c r="E72" s="26">
        <v>0.3245078433222</v>
      </c>
      <c r="F72" s="27">
        <v>0.3631242766775418</v>
      </c>
    </row>
    <row r="73" spans="1:6" ht="15.75">
      <c r="A73" s="7" t="s">
        <v>200</v>
      </c>
      <c r="B73" s="23" t="s">
        <v>201</v>
      </c>
      <c r="C73" s="30" t="s">
        <v>10</v>
      </c>
      <c r="D73" s="25">
        <f t="shared" si="2"/>
        <v>31013.922239878506</v>
      </c>
      <c r="E73" s="26">
        <v>0.7773658037793</v>
      </c>
      <c r="F73" s="27">
        <v>0.8698723344290367</v>
      </c>
    </row>
    <row r="74" spans="1:6" ht="15.75">
      <c r="A74" s="7" t="s">
        <v>202</v>
      </c>
      <c r="B74" s="23" t="s">
        <v>117</v>
      </c>
      <c r="C74" s="30" t="s">
        <v>203</v>
      </c>
      <c r="D74" s="25">
        <f t="shared" si="2"/>
        <v>2753.572535316316</v>
      </c>
      <c r="E74" s="26">
        <v>0.06901845921405</v>
      </c>
      <c r="F74" s="27">
        <v>0.07723165586052196</v>
      </c>
    </row>
    <row r="75" spans="1:6" ht="15.75">
      <c r="A75" s="7" t="s">
        <v>204</v>
      </c>
      <c r="B75" s="23" t="s">
        <v>205</v>
      </c>
      <c r="C75" s="30" t="s">
        <v>8</v>
      </c>
      <c r="D75" s="25">
        <f t="shared" si="2"/>
        <v>1159.398962238449</v>
      </c>
      <c r="E75" s="26">
        <v>0.029060403879600002</v>
      </c>
      <c r="F75" s="27">
        <v>0.0325185919412724</v>
      </c>
    </row>
    <row r="76" spans="1:22" s="6" customFormat="1" ht="15.75">
      <c r="A76" s="7" t="s">
        <v>206</v>
      </c>
      <c r="B76" s="23" t="s">
        <v>207</v>
      </c>
      <c r="C76" s="30" t="s">
        <v>11</v>
      </c>
      <c r="D76" s="25">
        <f t="shared" si="2"/>
        <v>13719.554386488311</v>
      </c>
      <c r="E76" s="26">
        <v>0.3438814459085999</v>
      </c>
      <c r="F76" s="27">
        <v>0.38480333797172334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208</v>
      </c>
      <c r="B77" s="23" t="s">
        <v>209</v>
      </c>
      <c r="C77" s="30" t="s">
        <v>10</v>
      </c>
      <c r="D77" s="25">
        <f t="shared" si="2"/>
        <v>579.6994811192245</v>
      </c>
      <c r="E77" s="26">
        <v>0.014530201939800001</v>
      </c>
      <c r="F77" s="27">
        <v>0.0162592959706362</v>
      </c>
    </row>
    <row r="78" spans="1:6" ht="15.75">
      <c r="A78" s="15" t="s">
        <v>210</v>
      </c>
      <c r="B78" s="32" t="s">
        <v>211</v>
      </c>
      <c r="C78" s="21" t="s">
        <v>26</v>
      </c>
      <c r="D78" s="21" t="s">
        <v>26</v>
      </c>
      <c r="E78" s="26"/>
      <c r="F78" s="27"/>
    </row>
    <row r="79" spans="1:6" ht="15.75">
      <c r="A79" s="7" t="s">
        <v>64</v>
      </c>
      <c r="B79" s="33" t="s">
        <v>2</v>
      </c>
      <c r="C79" s="30" t="s">
        <v>130</v>
      </c>
      <c r="D79" s="25">
        <f>E79*E$2*4+F79*E$2*8</f>
        <v>1437.4131717252105</v>
      </c>
      <c r="E79" s="26">
        <v>0.03602884655989575</v>
      </c>
      <c r="F79" s="27">
        <v>0.040316279300523346</v>
      </c>
    </row>
    <row r="80" spans="1:6" ht="31.5">
      <c r="A80" s="15" t="s">
        <v>212</v>
      </c>
      <c r="B80" s="34" t="s">
        <v>213</v>
      </c>
      <c r="C80" s="21" t="s">
        <v>26</v>
      </c>
      <c r="D80" s="21" t="s">
        <v>26</v>
      </c>
      <c r="E80" s="26"/>
      <c r="F80" s="27"/>
    </row>
    <row r="81" spans="1:6" ht="31.5">
      <c r="A81" s="7" t="s">
        <v>65</v>
      </c>
      <c r="B81" s="35" t="s">
        <v>214</v>
      </c>
      <c r="C81" s="30" t="s">
        <v>215</v>
      </c>
      <c r="D81" s="25">
        <f>E81*E$2*4+F81*E$2*8</f>
        <v>1558.4737466989416</v>
      </c>
      <c r="E81" s="26">
        <v>0.039063237064990645</v>
      </c>
      <c r="F81" s="27">
        <v>0.043711762275724535</v>
      </c>
    </row>
    <row r="82" spans="1:22" s="6" customFormat="1" ht="31.5">
      <c r="A82" s="7" t="s">
        <v>216</v>
      </c>
      <c r="B82" s="23" t="s">
        <v>217</v>
      </c>
      <c r="C82" s="30" t="s">
        <v>218</v>
      </c>
      <c r="D82" s="25">
        <f>E82*E$2*4+F82*E$2*8</f>
        <v>4155.962196723907</v>
      </c>
      <c r="E82" s="26">
        <v>0.1041694394067495</v>
      </c>
      <c r="F82" s="27">
        <v>0.11656560269615268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15.75">
      <c r="A83" s="7" t="s">
        <v>72</v>
      </c>
      <c r="B83" s="35" t="s">
        <v>219</v>
      </c>
      <c r="C83" s="30" t="s">
        <v>130</v>
      </c>
      <c r="D83" s="25">
        <f>E83*E$2*4+F83*E$2*8</f>
        <v>3011.1040298035314</v>
      </c>
      <c r="E83" s="26">
        <v>0.07547350142580614</v>
      </c>
      <c r="F83" s="27">
        <v>0.08445484809547707</v>
      </c>
    </row>
    <row r="84" spans="1:6" ht="15.75">
      <c r="A84" s="15" t="s">
        <v>220</v>
      </c>
      <c r="B84" s="34" t="s">
        <v>221</v>
      </c>
      <c r="C84" s="21" t="s">
        <v>26</v>
      </c>
      <c r="D84" s="21" t="s">
        <v>26</v>
      </c>
      <c r="E84" s="26"/>
      <c r="F84" s="27"/>
    </row>
    <row r="85" spans="1:6" ht="31.5">
      <c r="A85" s="7" t="s">
        <v>66</v>
      </c>
      <c r="B85" s="23" t="s">
        <v>222</v>
      </c>
      <c r="C85" s="36" t="s">
        <v>4</v>
      </c>
      <c r="D85" s="25">
        <f>E85*E$2*4+F85*E$2*8</f>
        <v>34342.36342730472</v>
      </c>
      <c r="E85" s="26">
        <v>0.860793379916985</v>
      </c>
      <c r="F85" s="27">
        <v>0.9632277921271062</v>
      </c>
    </row>
    <row r="86" spans="1:6" ht="31.5">
      <c r="A86" s="7" t="s">
        <v>223</v>
      </c>
      <c r="B86" s="23" t="s">
        <v>224</v>
      </c>
      <c r="C86" s="36" t="s">
        <v>9</v>
      </c>
      <c r="D86" s="25">
        <f>E86*E$2*4+F86*E$2*8</f>
        <v>13714.723557478985</v>
      </c>
      <c r="E86" s="26">
        <v>0.343760360892435</v>
      </c>
      <c r="F86" s="27">
        <v>0.3846678438386348</v>
      </c>
    </row>
    <row r="87" spans="1:6" ht="15.75">
      <c r="A87" s="7" t="s">
        <v>73</v>
      </c>
      <c r="B87" s="23" t="s">
        <v>225</v>
      </c>
      <c r="C87" s="36" t="s">
        <v>5</v>
      </c>
      <c r="D87" s="25">
        <f>E87*E$2*4+F87*E$2*8</f>
        <v>2608.6476650365103</v>
      </c>
      <c r="E87" s="26">
        <v>0.0653859087291</v>
      </c>
      <c r="F87" s="27">
        <v>0.0731668318678629</v>
      </c>
    </row>
    <row r="88" spans="1:22" s="6" customFormat="1" ht="15.75">
      <c r="A88" s="7" t="s">
        <v>121</v>
      </c>
      <c r="B88" s="23" t="s">
        <v>226</v>
      </c>
      <c r="C88" s="36" t="s">
        <v>11</v>
      </c>
      <c r="D88" s="25">
        <f>E88*E$2*4+F88*E$2*8</f>
        <v>1246.3538844063326</v>
      </c>
      <c r="E88" s="26">
        <v>0.031239934170569996</v>
      </c>
      <c r="F88" s="27">
        <v>0.03495748633686783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123</v>
      </c>
      <c r="B89" s="33" t="s">
        <v>227</v>
      </c>
      <c r="C89" s="24" t="s">
        <v>78</v>
      </c>
      <c r="D89" s="25">
        <f>E89*E$2*4+F89*E$2*8</f>
        <v>521.729533007302</v>
      </c>
      <c r="E89" s="26">
        <v>0.01307718174582</v>
      </c>
      <c r="F89" s="27">
        <v>0.01463336637357258</v>
      </c>
    </row>
    <row r="90" spans="1:6" ht="15.75">
      <c r="A90" s="7" t="s">
        <v>76</v>
      </c>
      <c r="B90" s="35" t="s">
        <v>228</v>
      </c>
      <c r="C90" s="21" t="s">
        <v>26</v>
      </c>
      <c r="D90" s="21" t="s">
        <v>26</v>
      </c>
      <c r="E90" s="26"/>
      <c r="F90" s="27"/>
    </row>
    <row r="91" spans="1:6" ht="15.75">
      <c r="A91" s="7" t="s">
        <v>229</v>
      </c>
      <c r="B91" s="33" t="s">
        <v>230</v>
      </c>
      <c r="C91" s="30" t="s">
        <v>78</v>
      </c>
      <c r="D91" s="25">
        <f aca="true" t="shared" si="3" ref="D91:D96">E91*E$2*4+F91*E$2*8</f>
        <v>159.41735730778674</v>
      </c>
      <c r="E91" s="26">
        <v>0.003995805533445</v>
      </c>
      <c r="F91" s="27">
        <v>0.004471306391924955</v>
      </c>
    </row>
    <row r="92" spans="1:6" ht="15.75">
      <c r="A92" s="7" t="s">
        <v>231</v>
      </c>
      <c r="B92" s="33" t="s">
        <v>232</v>
      </c>
      <c r="C92" s="30" t="s">
        <v>78</v>
      </c>
      <c r="D92" s="25">
        <f t="shared" si="3"/>
        <v>24.15414504663436</v>
      </c>
      <c r="E92" s="26">
        <v>0.000605425080825</v>
      </c>
      <c r="F92" s="27">
        <v>0.0006774706654431751</v>
      </c>
    </row>
    <row r="93" spans="1:6" ht="15.75">
      <c r="A93" s="7" t="s">
        <v>233</v>
      </c>
      <c r="B93" s="33" t="s">
        <v>234</v>
      </c>
      <c r="C93" s="30" t="s">
        <v>78</v>
      </c>
      <c r="D93" s="25">
        <f t="shared" si="3"/>
        <v>24.15414504663436</v>
      </c>
      <c r="E93" s="26">
        <v>0.000605425080825</v>
      </c>
      <c r="F93" s="27">
        <v>0.0006774706654431751</v>
      </c>
    </row>
    <row r="94" spans="1:6" ht="15.75">
      <c r="A94" s="7" t="s">
        <v>235</v>
      </c>
      <c r="B94" s="33" t="s">
        <v>236</v>
      </c>
      <c r="C94" s="30" t="s">
        <v>78</v>
      </c>
      <c r="D94" s="25">
        <f t="shared" si="3"/>
        <v>135.26321226115238</v>
      </c>
      <c r="E94" s="26">
        <v>0.00339038045262</v>
      </c>
      <c r="F94" s="27">
        <v>0.0037938357264817803</v>
      </c>
    </row>
    <row r="95" spans="1:6" ht="15.75">
      <c r="A95" s="7" t="s">
        <v>237</v>
      </c>
      <c r="B95" s="33" t="s">
        <v>238</v>
      </c>
      <c r="C95" s="30" t="s">
        <v>78</v>
      </c>
      <c r="D95" s="25">
        <f t="shared" si="3"/>
        <v>4.830829009326871</v>
      </c>
      <c r="E95" s="26">
        <v>0.00012108501616500001</v>
      </c>
      <c r="F95" s="27">
        <v>0.000135494133088635</v>
      </c>
    </row>
    <row r="96" spans="1:6" ht="15.75">
      <c r="A96" s="7" t="s">
        <v>239</v>
      </c>
      <c r="B96" s="33" t="s">
        <v>240</v>
      </c>
      <c r="C96" s="24" t="s">
        <v>78</v>
      </c>
      <c r="D96" s="25">
        <f t="shared" si="3"/>
        <v>24.15414504663436</v>
      </c>
      <c r="E96" s="26">
        <v>0.000605425080825</v>
      </c>
      <c r="F96" s="27">
        <v>0.0006774706654431751</v>
      </c>
    </row>
    <row r="97" spans="1:6" ht="15.75">
      <c r="A97" s="15" t="s">
        <v>241</v>
      </c>
      <c r="B97" s="34" t="s">
        <v>242</v>
      </c>
      <c r="C97" s="1" t="s">
        <v>26</v>
      </c>
      <c r="D97" s="21" t="s">
        <v>26</v>
      </c>
      <c r="E97" s="26"/>
      <c r="F97" s="27"/>
    </row>
    <row r="98" spans="1:22" s="6" customFormat="1" ht="15.75">
      <c r="A98" s="7" t="s">
        <v>68</v>
      </c>
      <c r="B98" s="33" t="s">
        <v>243</v>
      </c>
      <c r="C98" s="30" t="s">
        <v>3</v>
      </c>
      <c r="D98" s="25">
        <f>E98*E$2*4+F98*E$2*8</f>
        <v>42752.83673254281</v>
      </c>
      <c r="E98" s="26">
        <v>1.07160239306025</v>
      </c>
      <c r="F98" s="27">
        <v>1.1991230778344197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 t="s">
        <v>244</v>
      </c>
      <c r="B99" s="33" t="s">
        <v>1</v>
      </c>
      <c r="C99" s="21" t="s">
        <v>26</v>
      </c>
      <c r="D99" s="25">
        <f>E99*E$2*4+F99*E$2*8</f>
        <v>59196.978680291475</v>
      </c>
      <c r="E99" s="26">
        <v>1.48377578808591</v>
      </c>
      <c r="F99" s="27">
        <v>1.6603451068681332</v>
      </c>
    </row>
    <row r="100" spans="1:6" ht="15.75">
      <c r="A100" s="7" t="s">
        <v>74</v>
      </c>
      <c r="B100" s="33" t="s">
        <v>245</v>
      </c>
      <c r="C100" s="1"/>
      <c r="D100" s="25">
        <f>E100*E$2*4+F100*E$2*8</f>
        <v>37842.299044562045</v>
      </c>
      <c r="E100" s="26">
        <v>0.9485194741285276</v>
      </c>
      <c r="F100" s="27">
        <v>1.0613932915498223</v>
      </c>
    </row>
    <row r="101" spans="1:6" ht="15.75">
      <c r="A101" s="7"/>
      <c r="B101" s="4" t="s">
        <v>82</v>
      </c>
      <c r="C101" s="1" t="s">
        <v>32</v>
      </c>
      <c r="D101" s="9">
        <f>SUM(D29:D60)+SUM(D63:D70)+SUM(D72:D77)+SUM(D79:D79)+SUM(D81:D83)+SUM(D85:D89)+SUM(D91:D96)+SUM(D98:D100)</f>
        <v>540158.6625949831</v>
      </c>
      <c r="E101" s="37">
        <f>SUM(E29:E60)+SUM(E63:E70)+SUM(E72:E77)+SUM(E79:E79)+SUM(E81:E83)+SUM(E85:E89)+SUM(E91:E96)+SUM(E98:E100)</f>
        <v>13.539108973987858</v>
      </c>
      <c r="F101" s="37">
        <f>SUM(F29:F60)+SUM(F63:F70)+SUM(F72:F77)+SUM(F79:F79)+SUM(F81:F83)+SUM(F85:F89)+SUM(F91:F96)+SUM(F98:F100)</f>
        <v>15.15026294189241</v>
      </c>
    </row>
    <row r="102" spans="1:4" ht="15.75">
      <c r="A102" s="43" t="s">
        <v>84</v>
      </c>
      <c r="B102" s="43"/>
      <c r="C102" s="43"/>
      <c r="D102" s="43"/>
    </row>
    <row r="103" spans="1:4" ht="15.75">
      <c r="A103" s="7" t="s">
        <v>85</v>
      </c>
      <c r="B103" s="1" t="s">
        <v>86</v>
      </c>
      <c r="C103" s="1" t="s">
        <v>87</v>
      </c>
      <c r="D103" s="45">
        <v>0</v>
      </c>
    </row>
    <row r="104" spans="1:4" ht="15.75">
      <c r="A104" s="7" t="s">
        <v>88</v>
      </c>
      <c r="B104" s="1" t="s">
        <v>89</v>
      </c>
      <c r="C104" s="1" t="s">
        <v>87</v>
      </c>
      <c r="D104" s="45">
        <v>0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32</v>
      </c>
      <c r="D106" s="46">
        <v>-25307.66</v>
      </c>
    </row>
    <row r="107" spans="1:4" ht="15.75">
      <c r="A107" s="43" t="s">
        <v>94</v>
      </c>
      <c r="B107" s="43"/>
      <c r="C107" s="43"/>
      <c r="D107" s="43"/>
    </row>
    <row r="108" spans="1:4" ht="15.75">
      <c r="A108" s="7" t="s">
        <v>95</v>
      </c>
      <c r="B108" s="1" t="s">
        <v>31</v>
      </c>
      <c r="C108" s="1" t="s">
        <v>32</v>
      </c>
      <c r="D108" s="1">
        <v>0</v>
      </c>
    </row>
    <row r="109" spans="1:4" ht="15.75">
      <c r="A109" s="7" t="s">
        <v>96</v>
      </c>
      <c r="B109" s="1" t="s">
        <v>33</v>
      </c>
      <c r="C109" s="1" t="s">
        <v>32</v>
      </c>
      <c r="D109" s="1">
        <v>0</v>
      </c>
    </row>
    <row r="110" spans="1:4" ht="15.75">
      <c r="A110" s="7" t="s">
        <v>97</v>
      </c>
      <c r="B110" s="1" t="s">
        <v>35</v>
      </c>
      <c r="C110" s="1" t="s">
        <v>32</v>
      </c>
      <c r="D110" s="1">
        <v>0</v>
      </c>
    </row>
    <row r="111" spans="1:4" ht="15.75">
      <c r="A111" s="7" t="s">
        <v>98</v>
      </c>
      <c r="B111" s="1" t="s">
        <v>58</v>
      </c>
      <c r="C111" s="1" t="s">
        <v>32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32</v>
      </c>
      <c r="D112" s="1">
        <v>0</v>
      </c>
    </row>
    <row r="113" spans="1:4" ht="15.75">
      <c r="A113" s="7" t="s">
        <v>101</v>
      </c>
      <c r="B113" s="1" t="s">
        <v>60</v>
      </c>
      <c r="C113" s="1" t="s">
        <v>32</v>
      </c>
      <c r="D113" s="1">
        <v>0</v>
      </c>
    </row>
    <row r="114" spans="1:4" ht="15.75">
      <c r="A114" s="43" t="s">
        <v>102</v>
      </c>
      <c r="B114" s="43"/>
      <c r="C114" s="43"/>
      <c r="D114" s="43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32</v>
      </c>
      <c r="D118" s="1">
        <v>0</v>
      </c>
    </row>
    <row r="119" spans="1:4" ht="15.75">
      <c r="A119" s="43" t="s">
        <v>108</v>
      </c>
      <c r="B119" s="43"/>
      <c r="C119" s="43"/>
      <c r="D119" s="43"/>
    </row>
    <row r="120" spans="1:4" ht="15.75">
      <c r="A120" s="7" t="s">
        <v>109</v>
      </c>
      <c r="B120" s="1" t="s">
        <v>110</v>
      </c>
      <c r="C120" s="1" t="s">
        <v>87</v>
      </c>
      <c r="D120" s="40">
        <v>24</v>
      </c>
    </row>
    <row r="121" spans="1:4" ht="15.75">
      <c r="A121" s="7" t="s">
        <v>111</v>
      </c>
      <c r="B121" s="1" t="s">
        <v>112</v>
      </c>
      <c r="C121" s="1" t="s">
        <v>87</v>
      </c>
      <c r="D121" s="40">
        <v>0</v>
      </c>
    </row>
    <row r="122" spans="1:4" ht="31.5">
      <c r="A122" s="7" t="s">
        <v>113</v>
      </c>
      <c r="B122" s="1" t="s">
        <v>114</v>
      </c>
      <c r="C122" s="1" t="s">
        <v>32</v>
      </c>
      <c r="D122" s="41">
        <v>83700</v>
      </c>
    </row>
    <row r="123" spans="1:4" ht="15.75">
      <c r="A123" s="16"/>
      <c r="B123" s="8"/>
      <c r="C123" s="8"/>
      <c r="D123" s="17"/>
    </row>
    <row r="124" spans="1:4" ht="15.75">
      <c r="A124" s="16"/>
      <c r="B124" s="8"/>
      <c r="C124" s="8"/>
      <c r="D124" s="17"/>
    </row>
    <row r="125" spans="1:4" ht="15.75">
      <c r="A125" s="16"/>
      <c r="B125" s="8"/>
      <c r="C125" s="8"/>
      <c r="D125" s="17"/>
    </row>
    <row r="126" spans="1:4" ht="15.75">
      <c r="A126" s="16"/>
      <c r="B126" s="8"/>
      <c r="C126" s="8"/>
      <c r="D126" s="17"/>
    </row>
    <row r="127" spans="1:4" ht="15.75">
      <c r="A127" s="16"/>
      <c r="B127" s="8"/>
      <c r="C127" s="8"/>
      <c r="D127" s="17"/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2021-04-06T10:21:35Z</cp:lastPrinted>
  <dcterms:created xsi:type="dcterms:W3CDTF">2010-07-19T21:32:50Z</dcterms:created>
  <dcterms:modified xsi:type="dcterms:W3CDTF">2024-03-11T08:09:32Z</dcterms:modified>
  <cp:category/>
  <cp:version/>
  <cp:contentType/>
  <cp:contentStatus/>
</cp:coreProperties>
</file>