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<sst xmlns="http://schemas.openxmlformats.org/spreadsheetml/2006/main" count="370" uniqueCount="256">
  <si>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</si>
  <si>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</si>
  <si>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</si>
  <si>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</si>
  <si>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</si>
  <si>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</si>
  <si>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</si>
  <si>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</si>
  <si>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</si>
  <si>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</si>
  <si>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</si>
  <si>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</si>
  <si>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</si>
  <si>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</si>
  <si>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</si>
  <si>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</si>
  <si>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</si>
  <si>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</si>
  <si>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</si>
  <si>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</si>
  <si>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</si>
  <si>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</si>
  <si>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</si>
  <si>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</si>
  <si>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</si>
  <si>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</si>
  <si>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</si>
  <si>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</si>
  <si>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</si>
  <si>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</si>
  <si>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</si>
  <si>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</si>
  <si>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</si>
  <si>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</si>
  <si>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</si>
  <si>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</si>
  <si>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</si>
  <si>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</si>
  <si>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</si>
  <si>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</si>
  <si>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</si>
  <si>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</si>
  <si>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</si>
  <si>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</si>
  <si>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</si>
  <si>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</si>
  <si>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</si>
  <si>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</si>
  <si>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</si>
  <si>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</si>
  <si>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</si>
  <si>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</si>
  <si>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</si>
  <si>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</si>
  <si>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</si>
  <si>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</si>
  <si>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</si>
  <si>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</si>
  <si>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</si>
  <si>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</si>
  <si>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</si>
  <si>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</si>
  <si>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</si>
  <si>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</si>
  <si>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</si>
  <si>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</si>
  <si>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</si>
  <si>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</si>
  <si>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</si>
  <si>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</si>
  <si>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</si>
  <si>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</si>
  <si>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</si>
  <si>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</si>
  <si>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</si>
  <si>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</si>
  <si>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</si>
  <si>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</si>
  <si>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</si>
  <si>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</si>
  <si>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</si>
  <si>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</si>
  <si>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</si>
  <si>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</si>
  <si>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</si>
  <si>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</si>
  <si>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</si>
  <si>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</si>
  <si>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</si>
  <si>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</si>
  <si>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</si>
  <si>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</si>
  <si>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</si>
  <si>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</si>
  <si>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</si>
  <si>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</si>
  <si>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</si>
  <si>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</si>
  <si>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</si>
  <si>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</si>
  <si>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</si>
  <si>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</si>
  <si>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</si>
  <si>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</si>
  <si>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</si>
  <si>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</si>
  <si>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</si>
  <si>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</si>
  <si>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</si>
  <si>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</si>
  <si>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</si>
  <si>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</si>
  <si>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</si>
  <si>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</si>
  <si>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</si>
  <si>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</si>
  <si>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</si>
  <si>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</si>
  <si>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</si>
  <si>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</si>
  <si>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</si>
  <si>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</si>
  <si>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</si>
  <si>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</si>
  <si>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</si>
  <si>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</si>
  <si>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</si>
  <si>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</si>
  <si>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</si>
  <si>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</si>
  <si>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</si>
  <si>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</si>
  <si>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</si>
  <si>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</si>
  <si>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</si>
  <si>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</si>
  <si>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</si>
  <si>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</si>
  <si>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</si>
  <si>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</si>
  <si>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</si>
  <si>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</si>
  <si>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</si>
  <si>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</si>
  <si>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</si>
  <si>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</si>
  <si>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</si>
  <si>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</si>
  <si>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</si>
  <si>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</si>
  <si>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</si>
  <si>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</si>
  <si>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</si>
  <si>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</si>
  <si>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</si>
  <si>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</si>
  <si>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</si>
  <si>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</si>
  <si>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</si>
  <si>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</si>
  <si>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</si>
  <si>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</si>
  <si>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</si>
  <si>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</si>
  <si>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</si>
  <si>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</si>
  <si>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</si>
  <si>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</si>
  <si>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</si>
  <si>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</si>
  <si>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</si>
  <si>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</si>
  <si>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</si>
  <si>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</si>
  <si>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</si>
  <si>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</si>
  <si>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</si>
  <si>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</si>
  <si>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</si>
  <si>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</si>
  <si>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</si>
  <si>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</si>
  <si>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</si>
  <si>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</si>
  <si>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</si>
  <si>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</si>
  <si>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</si>
  <si>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</si>
  <si>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</si>
  <si>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</si>
  <si>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</si>
  <si>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</si>
  <si>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</si>
  <si>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</si>
  <si>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</si>
  <si>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</si>
  <si>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</si>
  <si>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</si>
  <si>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</si>
  <si>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</si>
  <si>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</si>
  <si>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</si>
  <si>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</si>
  <si>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</si>
  <si>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</si>
  <si>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</si>
  <si>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</si>
  <si>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</si>
  <si>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</si>
  <si>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</si>
  <si>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</si>
  <si>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</si>
  <si>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</si>
  <si>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</si>
  <si>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</si>
  <si>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</si>
  <si>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</si>
  <si>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</si>
  <si>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</si>
  <si>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</si>
  <si>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</si>
  <si>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</si>
  <si>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</si>
  <si>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</si>
  <si>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</si>
  <si>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</si>
  <si>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</si>
  <si>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</si>
  <si>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</si>
  <si>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</si>
  <si>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</si>
  <si>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</si>
  <si>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</si>
  <si>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</si>
  <si>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</si>
  <si>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</si>
  <si>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</si>
  <si>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</si>
  <si>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</si>
  <si>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</si>
  <si>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</si>
  <si>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</si>
  <si>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</si>
  <si>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</si>
  <si>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</si>
  <si>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</si>
  <si>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</si>
  <si>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контейнерной площадки</t>
  </si>
  <si>
    <t>Ремонт почтовых ящиков</t>
  </si>
  <si>
    <t>21.33</t>
  </si>
  <si>
    <t>Отчет об исполнении управляющей организацией ООО "УК "Слобода" договора управления за 2023 год по дому №32  ул. Гагарина                                                в  г. Липецке</t>
  </si>
  <si>
    <t>31.03.2024 г.</t>
  </si>
  <si>
    <t>01.01.2023 г.</t>
  </si>
  <si>
    <t>31.12.2023 г.</t>
  </si>
  <si>
    <t>01.01.23-31.03.23</t>
  </si>
  <si>
    <t>01.04.23-31.12.23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</si>
</sst>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179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3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6135.91</v>
          </cell>
        </row>
        <row r="24">
          <cell r="D24">
            <v>-300284.43170814944</v>
          </cell>
        </row>
        <row r="25">
          <cell r="D25">
            <v>118234.11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R125">
            <v>216560.9834797395</v>
          </cell>
        </row>
        <row r="126">
          <cell r="DR126">
            <v>229436.5725398724</v>
          </cell>
        </row>
        <row r="127">
          <cell r="DR127">
            <v>54892.30430224384</v>
          </cell>
        </row>
      </sheetData>
      <sheetData sheetId="1">
        <row r="125">
          <cell r="DR125">
            <v>64510.27211192716</v>
          </cell>
        </row>
        <row r="126">
          <cell r="DR126">
            <v>68345.71717005431</v>
          </cell>
        </row>
        <row r="127">
          <cell r="DR127">
            <v>16351.59496641163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="90" zoomScaleNormal="90" zoomScaleSheetLayoutView="90" zoomScalePageLayoutView="0" workbookViewId="0" topLeftCell="A1">
      <selection activeCell="E1" sqref="E1:L16384"/>
    </sheetView>
  </sheetViews>
  <sheetFormatPr defaultColWidth="9.140625" defaultRowHeight="15"/>
  <cols>
    <col min="1" max="1" width="9.140625" style="12" customWidth="1"/>
    <col min="2" max="2" width="62.421875" style="9" customWidth="1"/>
    <col min="3" max="3" width="24.28125" style="9" customWidth="1"/>
    <col min="4" max="4" width="62.7109375" style="9" customWidth="1"/>
    <col min="5" max="5" width="21.140625" style="9" hidden="1" customWidth="1"/>
    <col min="6" max="6" width="17.8515625" style="9" hidden="1" customWidth="1"/>
    <col min="7" max="7" width="14.7109375" style="39" hidden="1" customWidth="1"/>
    <col min="8" max="8" width="14.7109375" style="9" hidden="1" customWidth="1"/>
    <col min="9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112</v>
      </c>
    </row>
    <row r="2" spans="1:22" s="5" customFormat="1" ht="33.75" customHeight="1">
      <c r="A2" s="48" t="s">
        <v>250</v>
      </c>
      <c r="B2" s="48"/>
      <c r="C2" s="48"/>
      <c r="D2" s="48"/>
      <c r="E2" s="9">
        <v>3673.42</v>
      </c>
      <c r="F2" s="4"/>
      <c r="G2" s="4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251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252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253</v>
      </c>
    </row>
    <row r="8" spans="1:4" ht="42.75" customHeight="1">
      <c r="A8" s="47" t="s">
        <v>59</v>
      </c>
      <c r="B8" s="47"/>
      <c r="C8" s="47"/>
      <c r="D8" s="47"/>
    </row>
    <row r="9" spans="1:4" ht="15.75">
      <c r="A9" s="6" t="s">
        <v>17</v>
      </c>
      <c r="B9" s="1" t="s">
        <v>31</v>
      </c>
      <c r="C9" s="1" t="s">
        <v>32</v>
      </c>
      <c r="D9" s="38">
        <f>'[1]по форме'!$D$23</f>
        <v>6135.91</v>
      </c>
    </row>
    <row r="10" spans="1:5" ht="15.75">
      <c r="A10" s="6" t="s">
        <v>18</v>
      </c>
      <c r="B10" s="1" t="s">
        <v>33</v>
      </c>
      <c r="C10" s="1" t="s">
        <v>32</v>
      </c>
      <c r="D10" s="38">
        <f>'[1]по форме'!$D$24</f>
        <v>-300284.43170814944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38">
        <f>'[1]по форме'!$D$25</f>
        <v>118234.11</v>
      </c>
    </row>
    <row r="12" spans="1:5" ht="31.5">
      <c r="A12" s="6" t="s">
        <v>36</v>
      </c>
      <c r="B12" s="1" t="s">
        <v>37</v>
      </c>
      <c r="C12" s="1" t="s">
        <v>32</v>
      </c>
      <c r="D12" s="38">
        <f>D13+D14+D15</f>
        <v>650097.4445702488</v>
      </c>
      <c r="E12" s="13">
        <f>D12-D103</f>
        <v>0</v>
      </c>
    </row>
    <row r="13" spans="1:4" ht="15.75">
      <c r="A13" s="6" t="s">
        <v>51</v>
      </c>
      <c r="B13" s="14" t="s">
        <v>38</v>
      </c>
      <c r="C13" s="1" t="s">
        <v>32</v>
      </c>
      <c r="D13" s="38">
        <f>'[2]УК 2023'!$DR$126+'[2]УК 2022'!$DR$126</f>
        <v>297782.2897099267</v>
      </c>
    </row>
    <row r="14" spans="1:4" ht="15.75">
      <c r="A14" s="6" t="s">
        <v>52</v>
      </c>
      <c r="B14" s="14" t="s">
        <v>39</v>
      </c>
      <c r="C14" s="1" t="s">
        <v>32</v>
      </c>
      <c r="D14" s="38">
        <f>'[2]УК 2023'!$DR$125+'[2]УК 2022'!$DR$125</f>
        <v>281071.2555916667</v>
      </c>
    </row>
    <row r="15" spans="1:4" ht="15.75">
      <c r="A15" s="6" t="s">
        <v>53</v>
      </c>
      <c r="B15" s="14" t="s">
        <v>40</v>
      </c>
      <c r="C15" s="1" t="s">
        <v>32</v>
      </c>
      <c r="D15" s="38">
        <f>'[2]УК 2023'!$DR$127+'[2]УК 2022'!$DR$127</f>
        <v>71243.89926865547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506892.98457024887</v>
      </c>
      <c r="E16" s="9">
        <v>506892.98000000004</v>
      </c>
      <c r="F16" s="13">
        <f>D16-E16</f>
        <v>0.00457024882780388</v>
      </c>
    </row>
    <row r="17" spans="1:4" ht="31.5">
      <c r="A17" s="14" t="s">
        <v>19</v>
      </c>
      <c r="B17" s="14" t="s">
        <v>54</v>
      </c>
      <c r="C17" s="14" t="s">
        <v>32</v>
      </c>
      <c r="D17" s="15">
        <f>D12-D25+D108+D124</f>
        <v>506892.98457024887</v>
      </c>
    </row>
    <row r="18" spans="1:4" ht="31.5">
      <c r="A18" s="14" t="s">
        <v>117</v>
      </c>
      <c r="B18" s="14" t="s">
        <v>118</v>
      </c>
      <c r="C18" s="14" t="s">
        <v>32</v>
      </c>
      <c r="D18" s="15">
        <v>0</v>
      </c>
    </row>
    <row r="19" spans="1:4" ht="15.75">
      <c r="A19" s="14" t="s">
        <v>119</v>
      </c>
      <c r="B19" s="14" t="s">
        <v>120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5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5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5">
        <f>D16+D10+D9</f>
        <v>212744.46286209943</v>
      </c>
    </row>
    <row r="23" spans="1:4" ht="15.75">
      <c r="A23" s="14" t="s">
        <v>48</v>
      </c>
      <c r="B23" s="14" t="s">
        <v>55</v>
      </c>
      <c r="C23" s="14" t="s">
        <v>32</v>
      </c>
      <c r="D23" s="15">
        <v>5492.69</v>
      </c>
    </row>
    <row r="24" spans="1:4" ht="15.75">
      <c r="A24" s="14" t="s">
        <v>49</v>
      </c>
      <c r="B24" s="14" t="s">
        <v>56</v>
      </c>
      <c r="C24" s="14" t="s">
        <v>32</v>
      </c>
      <c r="D24" s="15">
        <f>D22-D103</f>
        <v>-437352.9817081493</v>
      </c>
    </row>
    <row r="25" spans="1:5" ht="15.75">
      <c r="A25" s="14" t="s">
        <v>50</v>
      </c>
      <c r="B25" s="14" t="s">
        <v>57</v>
      </c>
      <c r="C25" s="14" t="s">
        <v>32</v>
      </c>
      <c r="D25" s="15">
        <v>158250.6</v>
      </c>
      <c r="E25" s="13">
        <f>D25+F16</f>
        <v>158250.60457024883</v>
      </c>
    </row>
    <row r="26" spans="1:4" ht="35.25" customHeight="1">
      <c r="A26" s="47" t="s">
        <v>58</v>
      </c>
      <c r="B26" s="47"/>
      <c r="C26" s="47"/>
      <c r="D26" s="47"/>
    </row>
    <row r="27" spans="1:22" s="5" customFormat="1" ht="31.5" customHeight="1">
      <c r="A27" s="11" t="s">
        <v>21</v>
      </c>
      <c r="B27" s="3" t="s">
        <v>60</v>
      </c>
      <c r="C27" s="3" t="s">
        <v>127</v>
      </c>
      <c r="D27" s="16" t="s">
        <v>128</v>
      </c>
      <c r="E27" s="46" t="s">
        <v>254</v>
      </c>
      <c r="F27" s="46" t="s">
        <v>255</v>
      </c>
      <c r="G27" s="4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129</v>
      </c>
      <c r="B28" s="17" t="s">
        <v>130</v>
      </c>
      <c r="C28" s="18" t="s">
        <v>26</v>
      </c>
      <c r="D28" s="19" t="s">
        <v>26</v>
      </c>
      <c r="E28" s="46"/>
      <c r="F28" s="46"/>
    </row>
    <row r="29" spans="1:8" ht="15.75">
      <c r="A29" s="20" t="s">
        <v>64</v>
      </c>
      <c r="B29" s="21" t="s">
        <v>131</v>
      </c>
      <c r="C29" s="22" t="s">
        <v>132</v>
      </c>
      <c r="D29" s="23">
        <f>E29*E$2*3+F29*E$2*9</f>
        <v>1794.411381612357</v>
      </c>
      <c r="E29" s="24">
        <v>0.037371679389165594</v>
      </c>
      <c r="F29" s="25">
        <v>0.0418189092364763</v>
      </c>
      <c r="G29" s="41">
        <f>E29*3*E$2</f>
        <v>411.845623505246</v>
      </c>
      <c r="H29" s="41">
        <f>F29*9*E$2</f>
        <v>1382.565758107111</v>
      </c>
    </row>
    <row r="30" spans="1:8" ht="15.75">
      <c r="A30" s="20" t="s">
        <v>66</v>
      </c>
      <c r="B30" s="21" t="s">
        <v>115</v>
      </c>
      <c r="C30" s="22" t="s">
        <v>132</v>
      </c>
      <c r="D30" s="23">
        <f aca="true" t="shared" si="0" ref="D30:D61">E30*E$2*3+F30*E$2*9</f>
        <v>1210.2276866136222</v>
      </c>
      <c r="E30" s="24">
        <v>0.0252050569649064</v>
      </c>
      <c r="F30" s="25">
        <v>0.028204458743730263</v>
      </c>
      <c r="G30" s="41">
        <f aca="true" t="shared" si="1" ref="G30:G93">E30*3*E$2</f>
        <v>277.7662810680794</v>
      </c>
      <c r="H30" s="41">
        <f aca="true" t="shared" si="2" ref="H30:H93">F30*9*E$2</f>
        <v>932.4614055455426</v>
      </c>
    </row>
    <row r="31" spans="1:8" ht="15.75">
      <c r="A31" s="20" t="s">
        <v>68</v>
      </c>
      <c r="B31" s="21" t="s">
        <v>80</v>
      </c>
      <c r="C31" s="22" t="s">
        <v>132</v>
      </c>
      <c r="D31" s="23">
        <f t="shared" si="0"/>
        <v>1075.5770658316683</v>
      </c>
      <c r="E31" s="24">
        <v>0.022400727990524998</v>
      </c>
      <c r="F31" s="25">
        <v>0.025066414621397474</v>
      </c>
      <c r="G31" s="41">
        <f t="shared" si="1"/>
        <v>246.861846644863</v>
      </c>
      <c r="H31" s="41">
        <f t="shared" si="2"/>
        <v>828.7152191868051</v>
      </c>
    </row>
    <row r="32" spans="1:8" ht="15.75">
      <c r="A32" s="20" t="s">
        <v>122</v>
      </c>
      <c r="B32" s="21" t="s">
        <v>133</v>
      </c>
      <c r="C32" s="22" t="s">
        <v>132</v>
      </c>
      <c r="D32" s="23">
        <f t="shared" si="0"/>
        <v>3273.707752586464</v>
      </c>
      <c r="E32" s="24">
        <v>0.0681805509021882</v>
      </c>
      <c r="F32" s="25">
        <v>0.0762940364595486</v>
      </c>
      <c r="G32" s="41">
        <f t="shared" si="1"/>
        <v>751.3673978853485</v>
      </c>
      <c r="H32" s="41">
        <f t="shared" si="2"/>
        <v>2522.3403547011153</v>
      </c>
    </row>
    <row r="33" spans="1:22" s="5" customFormat="1" ht="15.75">
      <c r="A33" s="20" t="s">
        <v>124</v>
      </c>
      <c r="B33" s="21" t="s">
        <v>0</v>
      </c>
      <c r="C33" s="22" t="s">
        <v>132</v>
      </c>
      <c r="D33" s="23">
        <f t="shared" si="0"/>
        <v>33868.58459911955</v>
      </c>
      <c r="E33" s="24">
        <v>0.7053710748679144</v>
      </c>
      <c r="F33" s="25">
        <v>0.7893102327771963</v>
      </c>
      <c r="G33" s="41">
        <f t="shared" si="1"/>
        <v>7773.372641523882</v>
      </c>
      <c r="H33" s="41">
        <f t="shared" si="2"/>
        <v>26095.211957595675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8" ht="15.75">
      <c r="A34" s="20" t="s">
        <v>72</v>
      </c>
      <c r="B34" s="21" t="s">
        <v>134</v>
      </c>
      <c r="C34" s="22" t="s">
        <v>132</v>
      </c>
      <c r="D34" s="23">
        <f t="shared" si="0"/>
        <v>3911.844718779349</v>
      </c>
      <c r="E34" s="24">
        <v>0.0814708422764586</v>
      </c>
      <c r="F34" s="25">
        <v>0.09116587250735717</v>
      </c>
      <c r="G34" s="41">
        <f t="shared" si="1"/>
        <v>897.8298643055656</v>
      </c>
      <c r="H34" s="41">
        <f t="shared" si="2"/>
        <v>3014.014854473784</v>
      </c>
    </row>
    <row r="35" spans="1:8" ht="15.75">
      <c r="A35" s="20" t="s">
        <v>74</v>
      </c>
      <c r="B35" s="21" t="s">
        <v>116</v>
      </c>
      <c r="C35" s="22" t="s">
        <v>132</v>
      </c>
      <c r="D35" s="23">
        <f t="shared" si="0"/>
        <v>6198.521560737476</v>
      </c>
      <c r="E35" s="24">
        <v>0.12909478998431476</v>
      </c>
      <c r="F35" s="25">
        <v>0.1444570699924482</v>
      </c>
      <c r="G35" s="41">
        <f t="shared" si="1"/>
        <v>1422.6581502725444</v>
      </c>
      <c r="H35" s="41">
        <f t="shared" si="2"/>
        <v>4775.863410464932</v>
      </c>
    </row>
    <row r="36" spans="1:8" ht="15.75">
      <c r="A36" s="20" t="s">
        <v>76</v>
      </c>
      <c r="B36" s="21" t="s">
        <v>15</v>
      </c>
      <c r="C36" s="22" t="s">
        <v>132</v>
      </c>
      <c r="D36" s="23">
        <f t="shared" si="0"/>
        <v>10877.058319845499</v>
      </c>
      <c r="E36" s="24">
        <v>0.22653330244777517</v>
      </c>
      <c r="F36" s="25">
        <v>0.2534907654390604</v>
      </c>
      <c r="G36" s="41">
        <f t="shared" si="1"/>
        <v>2496.455891633119</v>
      </c>
      <c r="H36" s="41">
        <f t="shared" si="2"/>
        <v>8380.60242821238</v>
      </c>
    </row>
    <row r="37" spans="1:8" ht="31.5">
      <c r="A37" s="20" t="s">
        <v>77</v>
      </c>
      <c r="B37" s="21" t="s">
        <v>135</v>
      </c>
      <c r="C37" s="22" t="s">
        <v>132</v>
      </c>
      <c r="D37" s="23">
        <f t="shared" si="0"/>
        <v>48.54631621456449</v>
      </c>
      <c r="E37" s="24">
        <v>0.00101105988497775</v>
      </c>
      <c r="F37" s="25">
        <v>0.0011313760112901022</v>
      </c>
      <c r="G37" s="41">
        <f t="shared" si="1"/>
        <v>11.142142808024902</v>
      </c>
      <c r="H37" s="41">
        <f t="shared" si="2"/>
        <v>37.404173406539584</v>
      </c>
    </row>
    <row r="38" spans="1:8" ht="15.75">
      <c r="A38" s="20" t="s">
        <v>126</v>
      </c>
      <c r="B38" s="21" t="s">
        <v>136</v>
      </c>
      <c r="C38" s="22" t="s">
        <v>132</v>
      </c>
      <c r="D38" s="23">
        <f t="shared" si="0"/>
        <v>8348.687324286264</v>
      </c>
      <c r="E38" s="24">
        <v>0.17387566151261669</v>
      </c>
      <c r="F38" s="25">
        <v>0.19456686523261807</v>
      </c>
      <c r="G38" s="41">
        <f t="shared" si="1"/>
        <v>1916.1549975410292</v>
      </c>
      <c r="H38" s="41">
        <f t="shared" si="2"/>
        <v>6432.532326745235</v>
      </c>
    </row>
    <row r="39" spans="1:8" ht="15.75">
      <c r="A39" s="20" t="s">
        <v>78</v>
      </c>
      <c r="B39" s="21" t="s">
        <v>137</v>
      </c>
      <c r="C39" s="22" t="s">
        <v>132</v>
      </c>
      <c r="D39" s="23">
        <f t="shared" si="0"/>
        <v>20339.27859347856</v>
      </c>
      <c r="E39" s="24">
        <v>0.42360018800115107</v>
      </c>
      <c r="F39" s="25">
        <v>0.47400861037328806</v>
      </c>
      <c r="G39" s="41">
        <f t="shared" si="1"/>
        <v>4668.184207821565</v>
      </c>
      <c r="H39" s="41">
        <f t="shared" si="2"/>
        <v>15671.094385656994</v>
      </c>
    </row>
    <row r="40" spans="1:8" ht="31.5">
      <c r="A40" s="20" t="s">
        <v>138</v>
      </c>
      <c r="B40" s="21" t="s">
        <v>139</v>
      </c>
      <c r="C40" s="22" t="s">
        <v>132</v>
      </c>
      <c r="D40" s="23">
        <f t="shared" si="0"/>
        <v>258.6036102064465</v>
      </c>
      <c r="E40" s="24">
        <v>0.0053858615190192</v>
      </c>
      <c r="F40" s="25">
        <v>0.006026779039782484</v>
      </c>
      <c r="G40" s="41">
        <f t="shared" si="1"/>
        <v>59.35359426358652</v>
      </c>
      <c r="H40" s="41">
        <f t="shared" si="2"/>
        <v>199.25001594285996</v>
      </c>
    </row>
    <row r="41" spans="1:8" ht="31.5">
      <c r="A41" s="20" t="s">
        <v>140</v>
      </c>
      <c r="B41" s="21" t="s">
        <v>141</v>
      </c>
      <c r="C41" s="22" t="s">
        <v>132</v>
      </c>
      <c r="D41" s="23">
        <f t="shared" si="0"/>
        <v>934.1241468495899</v>
      </c>
      <c r="E41" s="24">
        <v>0.01945472954723055</v>
      </c>
      <c r="F41" s="25">
        <v>0.021769842363350986</v>
      </c>
      <c r="G41" s="41">
        <f t="shared" si="1"/>
        <v>214.39617784016295</v>
      </c>
      <c r="H41" s="41">
        <f t="shared" si="2"/>
        <v>719.727969009427</v>
      </c>
    </row>
    <row r="42" spans="1:8" ht="31.5">
      <c r="A42" s="20" t="s">
        <v>142</v>
      </c>
      <c r="B42" s="21" t="s">
        <v>143</v>
      </c>
      <c r="C42" s="22" t="s">
        <v>132</v>
      </c>
      <c r="D42" s="23">
        <f t="shared" si="0"/>
        <v>5604.744881097539</v>
      </c>
      <c r="E42" s="24">
        <v>0.1167283772833833</v>
      </c>
      <c r="F42" s="25">
        <v>0.13061905418010591</v>
      </c>
      <c r="G42" s="41">
        <f t="shared" si="1"/>
        <v>1286.3770670409776</v>
      </c>
      <c r="H42" s="41">
        <f t="shared" si="2"/>
        <v>4318.367814056563</v>
      </c>
    </row>
    <row r="43" spans="1:8" ht="15.75">
      <c r="A43" s="20" t="s">
        <v>144</v>
      </c>
      <c r="B43" s="21" t="s">
        <v>145</v>
      </c>
      <c r="C43" s="22" t="s">
        <v>132</v>
      </c>
      <c r="D43" s="23">
        <f t="shared" si="0"/>
        <v>10149.203332488478</v>
      </c>
      <c r="E43" s="24">
        <v>0.21137448016875554</v>
      </c>
      <c r="F43" s="25">
        <v>0.23652804330883745</v>
      </c>
      <c r="G43" s="41">
        <f t="shared" si="1"/>
        <v>2329.40172882453</v>
      </c>
      <c r="H43" s="41">
        <f t="shared" si="2"/>
        <v>7819.801603663947</v>
      </c>
    </row>
    <row r="44" spans="1:8" ht="15.75">
      <c r="A44" s="20" t="s">
        <v>146</v>
      </c>
      <c r="B44" s="21" t="s">
        <v>147</v>
      </c>
      <c r="C44" s="22" t="s">
        <v>132</v>
      </c>
      <c r="D44" s="23">
        <f t="shared" si="0"/>
        <v>18548.006734112412</v>
      </c>
      <c r="E44" s="24">
        <v>0.38629389452071455</v>
      </c>
      <c r="F44" s="25">
        <v>0.4322628679686796</v>
      </c>
      <c r="G44" s="41">
        <f t="shared" si="1"/>
        <v>4257.05915403085</v>
      </c>
      <c r="H44" s="41">
        <f t="shared" si="2"/>
        <v>14290.947580081564</v>
      </c>
    </row>
    <row r="45" spans="1:8" ht="15.75">
      <c r="A45" s="20" t="s">
        <v>148</v>
      </c>
      <c r="B45" s="21" t="s">
        <v>149</v>
      </c>
      <c r="C45" s="22" t="s">
        <v>132</v>
      </c>
      <c r="D45" s="23">
        <f t="shared" si="0"/>
        <v>2451.9087349902134</v>
      </c>
      <c r="E45" s="24">
        <v>0.051065183867265454</v>
      </c>
      <c r="F45" s="25">
        <v>0.05714194074747004</v>
      </c>
      <c r="G45" s="41">
        <f t="shared" si="1"/>
        <v>562.7516031650708</v>
      </c>
      <c r="H45" s="41">
        <f t="shared" si="2"/>
        <v>1889.1571318251426</v>
      </c>
    </row>
    <row r="46" spans="1:8" ht="15.75">
      <c r="A46" s="20" t="s">
        <v>150</v>
      </c>
      <c r="B46" s="21" t="s">
        <v>14</v>
      </c>
      <c r="C46" s="22" t="s">
        <v>132</v>
      </c>
      <c r="D46" s="23">
        <f t="shared" si="0"/>
        <v>40342.57016731164</v>
      </c>
      <c r="E46" s="24">
        <v>0.8402028729181268</v>
      </c>
      <c r="F46" s="25">
        <v>0.9401870147953839</v>
      </c>
      <c r="G46" s="41">
        <f t="shared" si="1"/>
        <v>9259.254112304716</v>
      </c>
      <c r="H46" s="41">
        <f t="shared" si="2"/>
        <v>31083.316055006933</v>
      </c>
    </row>
    <row r="47" spans="1:8" ht="31.5">
      <c r="A47" s="20" t="s">
        <v>151</v>
      </c>
      <c r="B47" s="21" t="s">
        <v>152</v>
      </c>
      <c r="C47" s="22" t="s">
        <v>132</v>
      </c>
      <c r="D47" s="23">
        <f t="shared" si="0"/>
        <v>4196.552875070034</v>
      </c>
      <c r="E47" s="24">
        <v>0.08740037551805864</v>
      </c>
      <c r="F47" s="25">
        <v>0.09780102020470761</v>
      </c>
      <c r="G47" s="41">
        <f t="shared" si="1"/>
        <v>963.174862306641</v>
      </c>
      <c r="H47" s="41">
        <f t="shared" si="2"/>
        <v>3233.3780127633936</v>
      </c>
    </row>
    <row r="48" spans="1:8" ht="31.5">
      <c r="A48" s="20" t="s">
        <v>153</v>
      </c>
      <c r="B48" s="21" t="s">
        <v>154</v>
      </c>
      <c r="C48" s="22" t="s">
        <v>132</v>
      </c>
      <c r="D48" s="23">
        <f t="shared" si="0"/>
        <v>9135.021368360498</v>
      </c>
      <c r="E48" s="24">
        <v>0.19025240994893294</v>
      </c>
      <c r="F48" s="25">
        <v>0.21289244673285596</v>
      </c>
      <c r="G48" s="41">
        <f t="shared" si="1"/>
        <v>2096.631023263828</v>
      </c>
      <c r="H48" s="41">
        <f t="shared" si="2"/>
        <v>7038.390345096669</v>
      </c>
    </row>
    <row r="49" spans="1:8" ht="31.5">
      <c r="A49" s="20" t="s">
        <v>155</v>
      </c>
      <c r="B49" s="21" t="s">
        <v>156</v>
      </c>
      <c r="C49" s="22" t="s">
        <v>132</v>
      </c>
      <c r="D49" s="23">
        <f t="shared" si="0"/>
        <v>3337.3702870235275</v>
      </c>
      <c r="E49" s="24">
        <v>0.06950643182919496</v>
      </c>
      <c r="F49" s="25">
        <v>0.07777769721686915</v>
      </c>
      <c r="G49" s="41">
        <f t="shared" si="1"/>
        <v>765.9789504300039</v>
      </c>
      <c r="H49" s="41">
        <f t="shared" si="2"/>
        <v>2571.391336593523</v>
      </c>
    </row>
    <row r="50" spans="1:8" ht="31.5">
      <c r="A50" s="20" t="s">
        <v>157</v>
      </c>
      <c r="B50" s="21" t="s">
        <v>158</v>
      </c>
      <c r="C50" s="22" t="s">
        <v>132</v>
      </c>
      <c r="D50" s="23">
        <f t="shared" si="0"/>
        <v>6459.450742978152</v>
      </c>
      <c r="E50" s="24">
        <v>0.13452908550979994</v>
      </c>
      <c r="F50" s="25">
        <v>0.15053804668546614</v>
      </c>
      <c r="G50" s="41">
        <f t="shared" si="1"/>
        <v>1482.5454998802281</v>
      </c>
      <c r="H50" s="41">
        <f t="shared" si="2"/>
        <v>4976.905243097925</v>
      </c>
    </row>
    <row r="51" spans="1:8" ht="15.75">
      <c r="A51" s="20" t="s">
        <v>159</v>
      </c>
      <c r="B51" s="21" t="s">
        <v>160</v>
      </c>
      <c r="C51" s="22" t="s">
        <v>75</v>
      </c>
      <c r="D51" s="23">
        <f t="shared" si="0"/>
        <v>6121.312569201018</v>
      </c>
      <c r="E51" s="24">
        <v>0.12748678096964355</v>
      </c>
      <c r="F51" s="25">
        <v>0.14265770790503113</v>
      </c>
      <c r="G51" s="41">
        <f t="shared" si="1"/>
        <v>1404.937472848524</v>
      </c>
      <c r="H51" s="41">
        <f t="shared" si="2"/>
        <v>4716.375096352495</v>
      </c>
    </row>
    <row r="52" spans="1:8" ht="15.75">
      <c r="A52" s="20" t="s">
        <v>161</v>
      </c>
      <c r="B52" s="21" t="s">
        <v>113</v>
      </c>
      <c r="C52" s="22" t="s">
        <v>132</v>
      </c>
      <c r="D52" s="23">
        <f t="shared" si="0"/>
        <v>4633.934835407961</v>
      </c>
      <c r="E52" s="24">
        <v>0.09650960128415159</v>
      </c>
      <c r="F52" s="25">
        <v>0.10799424383696563</v>
      </c>
      <c r="G52" s="41">
        <f t="shared" si="1"/>
        <v>1063.5608986476846</v>
      </c>
      <c r="H52" s="41">
        <f t="shared" si="2"/>
        <v>3570.3739367602766</v>
      </c>
    </row>
    <row r="53" spans="1:8" ht="15.75">
      <c r="A53" s="20" t="s">
        <v>162</v>
      </c>
      <c r="B53" s="21" t="s">
        <v>247</v>
      </c>
      <c r="C53" s="22" t="s">
        <v>132</v>
      </c>
      <c r="D53" s="23">
        <f t="shared" si="0"/>
        <v>1313.1923884291832</v>
      </c>
      <c r="E53" s="24">
        <v>0.027349472601188547</v>
      </c>
      <c r="F53" s="25">
        <v>0.030604059840729985</v>
      </c>
      <c r="G53" s="41">
        <f t="shared" si="1"/>
        <v>301.3982989279741</v>
      </c>
      <c r="H53" s="41">
        <f t="shared" si="2"/>
        <v>1011.7940895012091</v>
      </c>
    </row>
    <row r="54" spans="1:8" ht="31.5">
      <c r="A54" s="20" t="s">
        <v>163</v>
      </c>
      <c r="B54" s="21" t="s">
        <v>164</v>
      </c>
      <c r="C54" s="22" t="s">
        <v>132</v>
      </c>
      <c r="D54" s="23">
        <f t="shared" si="0"/>
        <v>16779.409202080013</v>
      </c>
      <c r="E54" s="24">
        <v>0.34945983260332153</v>
      </c>
      <c r="F54" s="25">
        <v>0.3910455526831168</v>
      </c>
      <c r="G54" s="41">
        <f t="shared" si="1"/>
        <v>3851.13821484508</v>
      </c>
      <c r="H54" s="41">
        <f t="shared" si="2"/>
        <v>12928.270987234935</v>
      </c>
    </row>
    <row r="55" spans="1:8" ht="15.75">
      <c r="A55" s="20" t="s">
        <v>165</v>
      </c>
      <c r="B55" s="21" t="s">
        <v>248</v>
      </c>
      <c r="C55" s="22" t="s">
        <v>132</v>
      </c>
      <c r="D55" s="23">
        <f t="shared" si="0"/>
        <v>10081.296629088944</v>
      </c>
      <c r="E55" s="24">
        <v>0.20996020717994834</v>
      </c>
      <c r="F55" s="25">
        <v>0.2349454718343622</v>
      </c>
      <c r="G55" s="41">
        <f t="shared" si="1"/>
        <v>2313.8160727768977</v>
      </c>
      <c r="H55" s="41">
        <f t="shared" si="2"/>
        <v>7767.480556312046</v>
      </c>
    </row>
    <row r="56" spans="1:8" ht="15.75">
      <c r="A56" s="20" t="s">
        <v>167</v>
      </c>
      <c r="B56" s="21" t="s">
        <v>166</v>
      </c>
      <c r="C56" s="22" t="s">
        <v>132</v>
      </c>
      <c r="D56" s="23">
        <f t="shared" si="0"/>
        <v>2906.9650427882934</v>
      </c>
      <c r="E56" s="24">
        <v>0.06054250808250001</v>
      </c>
      <c r="F56" s="25">
        <v>0.06774706654431752</v>
      </c>
      <c r="G56" s="41">
        <f t="shared" si="1"/>
        <v>667.1941801212516</v>
      </c>
      <c r="H56" s="41">
        <f t="shared" si="2"/>
        <v>2239.7708626670415</v>
      </c>
    </row>
    <row r="57" spans="1:8" ht="15.75">
      <c r="A57" s="20" t="s">
        <v>170</v>
      </c>
      <c r="B57" s="21" t="s">
        <v>168</v>
      </c>
      <c r="C57" s="22" t="s">
        <v>169</v>
      </c>
      <c r="D57" s="23">
        <f t="shared" si="0"/>
        <v>19650.444156939444</v>
      </c>
      <c r="E57" s="24">
        <v>0.40925403528592186</v>
      </c>
      <c r="F57" s="25">
        <v>0.4579552654849466</v>
      </c>
      <c r="G57" s="41">
        <f t="shared" si="1"/>
        <v>4510.085874900033</v>
      </c>
      <c r="H57" s="41">
        <f t="shared" si="2"/>
        <v>15140.358282039411</v>
      </c>
    </row>
    <row r="58" spans="1:8" ht="31.5">
      <c r="A58" s="20" t="s">
        <v>172</v>
      </c>
      <c r="B58" s="21" t="s">
        <v>171</v>
      </c>
      <c r="C58" s="22" t="s">
        <v>6</v>
      </c>
      <c r="D58" s="23">
        <f t="shared" si="0"/>
        <v>5716.663035244888</v>
      </c>
      <c r="E58" s="24">
        <v>0.11905926384455953</v>
      </c>
      <c r="F58" s="25">
        <v>0.1332273162420621</v>
      </c>
      <c r="G58" s="41">
        <f t="shared" si="1"/>
        <v>1312.0640429756456</v>
      </c>
      <c r="H58" s="41">
        <f t="shared" si="2"/>
        <v>4404.5989922692415</v>
      </c>
    </row>
    <row r="59" spans="1:22" s="5" customFormat="1" ht="24.75" customHeight="1">
      <c r="A59" s="20" t="s">
        <v>174</v>
      </c>
      <c r="B59" s="21" t="s">
        <v>173</v>
      </c>
      <c r="C59" s="22" t="s">
        <v>6</v>
      </c>
      <c r="D59" s="23">
        <f t="shared" si="0"/>
        <v>4044.9837177390536</v>
      </c>
      <c r="E59" s="24">
        <v>0.0842436891466371</v>
      </c>
      <c r="F59" s="25">
        <v>0.09426868815508692</v>
      </c>
      <c r="G59" s="41">
        <f t="shared" si="1"/>
        <v>928.387357755119</v>
      </c>
      <c r="H59" s="41">
        <f t="shared" si="2"/>
        <v>3116.5963599839347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8" ht="15.75">
      <c r="A60" s="20" t="s">
        <v>177</v>
      </c>
      <c r="B60" s="21" t="s">
        <v>175</v>
      </c>
      <c r="C60" s="22" t="s">
        <v>176</v>
      </c>
      <c r="D60" s="23">
        <f t="shared" si="0"/>
        <v>6036.248958118948</v>
      </c>
      <c r="E60" s="24">
        <v>0.12571518609813342</v>
      </c>
      <c r="F60" s="25">
        <v>0.1406752932438113</v>
      </c>
      <c r="G60" s="41">
        <f t="shared" si="1"/>
        <v>1385.414036749816</v>
      </c>
      <c r="H60" s="41">
        <f t="shared" si="2"/>
        <v>4650.834921369133</v>
      </c>
    </row>
    <row r="61" spans="1:8" ht="15.75">
      <c r="A61" s="20" t="s">
        <v>249</v>
      </c>
      <c r="B61" s="21" t="s">
        <v>178</v>
      </c>
      <c r="C61" s="22" t="s">
        <v>176</v>
      </c>
      <c r="D61" s="23">
        <f t="shared" si="0"/>
        <v>2877.7791137586983</v>
      </c>
      <c r="E61" s="24">
        <v>0.0599346613013517</v>
      </c>
      <c r="F61" s="25">
        <v>0.06706688599621255</v>
      </c>
      <c r="G61" s="41">
        <f t="shared" si="1"/>
        <v>660.4955505528342</v>
      </c>
      <c r="H61" s="41">
        <f t="shared" si="2"/>
        <v>2217.283563205864</v>
      </c>
    </row>
    <row r="62" spans="1:22" ht="15.75">
      <c r="A62" s="36" t="s">
        <v>179</v>
      </c>
      <c r="B62" s="37" t="s">
        <v>180</v>
      </c>
      <c r="C62" s="26" t="s">
        <v>26</v>
      </c>
      <c r="D62" s="27" t="s">
        <v>26</v>
      </c>
      <c r="E62" s="24"/>
      <c r="F62" s="25"/>
      <c r="G62" s="41"/>
      <c r="H62" s="4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8" ht="31.5">
      <c r="A63" s="6" t="s">
        <v>181</v>
      </c>
      <c r="B63" s="21" t="s">
        <v>182</v>
      </c>
      <c r="C63" s="26" t="s">
        <v>26</v>
      </c>
      <c r="D63" s="27" t="s">
        <v>26</v>
      </c>
      <c r="E63" s="24"/>
      <c r="F63" s="25"/>
      <c r="G63" s="41"/>
      <c r="H63" s="41"/>
    </row>
    <row r="64" spans="1:8" ht="31.5">
      <c r="A64" s="6" t="s">
        <v>183</v>
      </c>
      <c r="B64" s="21" t="s">
        <v>8</v>
      </c>
      <c r="C64" s="26" t="s">
        <v>184</v>
      </c>
      <c r="D64" s="23">
        <f aca="true" t="shared" si="3" ref="D64:D71">E64*E$2*3+F64*E$2*9</f>
        <v>9244.148836066772</v>
      </c>
      <c r="E64" s="24">
        <v>0.19252517570235</v>
      </c>
      <c r="F64" s="25">
        <v>0.21543567161092966</v>
      </c>
      <c r="G64" s="41">
        <f t="shared" si="1"/>
        <v>2121.6774927855795</v>
      </c>
      <c r="H64" s="41">
        <f t="shared" si="2"/>
        <v>7122.471343281191</v>
      </c>
    </row>
    <row r="65" spans="1:8" ht="31.5">
      <c r="A65" s="6" t="s">
        <v>185</v>
      </c>
      <c r="B65" s="21" t="s">
        <v>186</v>
      </c>
      <c r="C65" s="26" t="s">
        <v>11</v>
      </c>
      <c r="D65" s="23">
        <f t="shared" si="3"/>
        <v>17499.92955758552</v>
      </c>
      <c r="E65" s="24">
        <v>0.36446589865665</v>
      </c>
      <c r="F65" s="25">
        <v>0.4078373405967914</v>
      </c>
      <c r="G65" s="41">
        <f t="shared" si="1"/>
        <v>4016.508964329934</v>
      </c>
      <c r="H65" s="41">
        <f t="shared" si="2"/>
        <v>13483.420593255589</v>
      </c>
    </row>
    <row r="66" spans="1:22" s="5" customFormat="1" ht="15.75">
      <c r="A66" s="6" t="s">
        <v>187</v>
      </c>
      <c r="B66" s="21" t="s">
        <v>188</v>
      </c>
      <c r="C66" s="26" t="s">
        <v>10</v>
      </c>
      <c r="D66" s="23">
        <f t="shared" si="3"/>
        <v>4476.72616589397</v>
      </c>
      <c r="E66" s="24">
        <v>0.09323546244705</v>
      </c>
      <c r="F66" s="25">
        <v>0.10433048247824894</v>
      </c>
      <c r="G66" s="41">
        <f t="shared" si="1"/>
        <v>1027.4790373867272</v>
      </c>
      <c r="H66" s="41">
        <f t="shared" si="2"/>
        <v>3449.2471285072434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8" ht="15.75">
      <c r="A67" s="6" t="s">
        <v>189</v>
      </c>
      <c r="B67" s="21" t="s">
        <v>13</v>
      </c>
      <c r="C67" s="26" t="s">
        <v>10</v>
      </c>
      <c r="D67" s="23">
        <f t="shared" si="3"/>
        <v>9186.009535211006</v>
      </c>
      <c r="E67" s="24">
        <v>0.1913143255407</v>
      </c>
      <c r="F67" s="25">
        <v>0.2140807302800433</v>
      </c>
      <c r="G67" s="41">
        <f t="shared" si="1"/>
        <v>2108.3336091831547</v>
      </c>
      <c r="H67" s="41">
        <f t="shared" si="2"/>
        <v>7077.67592602785</v>
      </c>
    </row>
    <row r="68" spans="1:8" ht="15.75">
      <c r="A68" s="6" t="s">
        <v>190</v>
      </c>
      <c r="B68" s="21" t="s">
        <v>121</v>
      </c>
      <c r="C68" s="26" t="s">
        <v>132</v>
      </c>
      <c r="D68" s="23">
        <f t="shared" si="3"/>
        <v>2383.7113350864</v>
      </c>
      <c r="E68" s="24">
        <v>0.04964485662765</v>
      </c>
      <c r="F68" s="25">
        <v>0.05555259456634035</v>
      </c>
      <c r="G68" s="41">
        <f t="shared" si="1"/>
        <v>547.0992276994263</v>
      </c>
      <c r="H68" s="41">
        <f t="shared" si="2"/>
        <v>1836.612107386974</v>
      </c>
    </row>
    <row r="69" spans="1:8" ht="31.5">
      <c r="A69" s="6" t="s">
        <v>191</v>
      </c>
      <c r="B69" s="21" t="s">
        <v>192</v>
      </c>
      <c r="C69" s="26" t="s">
        <v>132</v>
      </c>
      <c r="D69" s="23">
        <f t="shared" si="3"/>
        <v>12558.08898484542</v>
      </c>
      <c r="E69" s="24">
        <v>0.2615436349164</v>
      </c>
      <c r="F69" s="25">
        <v>0.2926673274714516</v>
      </c>
      <c r="G69" s="41">
        <f t="shared" si="1"/>
        <v>2882.278858123806</v>
      </c>
      <c r="H69" s="41">
        <f t="shared" si="2"/>
        <v>9675.810126721617</v>
      </c>
    </row>
    <row r="70" spans="1:8" ht="15.75">
      <c r="A70" s="6" t="s">
        <v>193</v>
      </c>
      <c r="B70" s="21" t="s">
        <v>194</v>
      </c>
      <c r="C70" s="26" t="s">
        <v>9</v>
      </c>
      <c r="D70" s="23">
        <f t="shared" si="3"/>
        <v>2558.1292376536967</v>
      </c>
      <c r="E70" s="24">
        <v>0.05327740711259999</v>
      </c>
      <c r="F70" s="25">
        <v>0.05961741855899939</v>
      </c>
      <c r="G70" s="41">
        <f t="shared" si="1"/>
        <v>587.1308785067013</v>
      </c>
      <c r="H70" s="41">
        <f t="shared" si="2"/>
        <v>1970.9983591469959</v>
      </c>
    </row>
    <row r="71" spans="1:8" ht="15.75">
      <c r="A71" s="6" t="s">
        <v>195</v>
      </c>
      <c r="B71" s="21" t="s">
        <v>196</v>
      </c>
      <c r="C71" s="26" t="s">
        <v>7</v>
      </c>
      <c r="D71" s="23">
        <f t="shared" si="3"/>
        <v>1976.7362290960396</v>
      </c>
      <c r="E71" s="24">
        <v>0.04116890549610001</v>
      </c>
      <c r="F71" s="25">
        <v>0.04606800525013591</v>
      </c>
      <c r="G71" s="41">
        <f t="shared" si="1"/>
        <v>453.6920424824511</v>
      </c>
      <c r="H71" s="41">
        <f t="shared" si="2"/>
        <v>1523.0441866135882</v>
      </c>
    </row>
    <row r="72" spans="1:22" s="5" customFormat="1" ht="31.5">
      <c r="A72" s="6" t="s">
        <v>67</v>
      </c>
      <c r="B72" s="21" t="s">
        <v>197</v>
      </c>
      <c r="C72" s="19" t="s">
        <v>26</v>
      </c>
      <c r="D72" s="19" t="s">
        <v>26</v>
      </c>
      <c r="E72" s="24"/>
      <c r="F72" s="25"/>
      <c r="G72" s="41"/>
      <c r="H72" s="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8" ht="15.75">
      <c r="A73" s="6" t="s">
        <v>198</v>
      </c>
      <c r="B73" s="21" t="s">
        <v>199</v>
      </c>
      <c r="C73" s="26" t="s">
        <v>11</v>
      </c>
      <c r="D73" s="23">
        <f aca="true" t="shared" si="4" ref="D73:D78">E73*E$2*3+F73*E$2*9</f>
        <v>15581.33262934525</v>
      </c>
      <c r="E73" s="24">
        <v>0.3245078433222</v>
      </c>
      <c r="F73" s="25">
        <v>0.3631242766775418</v>
      </c>
      <c r="G73" s="41">
        <f t="shared" si="1"/>
        <v>3576.160805449908</v>
      </c>
      <c r="H73" s="41">
        <f t="shared" si="2"/>
        <v>12005.171823895342</v>
      </c>
    </row>
    <row r="74" spans="1:8" ht="15.75">
      <c r="A74" s="6" t="s">
        <v>200</v>
      </c>
      <c r="B74" s="21" t="s">
        <v>201</v>
      </c>
      <c r="C74" s="26" t="s">
        <v>11</v>
      </c>
      <c r="D74" s="23">
        <f t="shared" si="4"/>
        <v>37325.43114940167</v>
      </c>
      <c r="E74" s="24">
        <v>0.7773658037793</v>
      </c>
      <c r="F74" s="25">
        <v>0.8698723344290367</v>
      </c>
      <c r="G74" s="41">
        <f t="shared" si="1"/>
        <v>8566.773272756867</v>
      </c>
      <c r="H74" s="41">
        <f t="shared" si="2"/>
        <v>28758.657876644807</v>
      </c>
    </row>
    <row r="75" spans="1:8" ht="15.75">
      <c r="A75" s="6" t="s">
        <v>202</v>
      </c>
      <c r="B75" s="21" t="s">
        <v>114</v>
      </c>
      <c r="C75" s="26" t="s">
        <v>203</v>
      </c>
      <c r="D75" s="23">
        <f t="shared" si="4"/>
        <v>3313.9401487786545</v>
      </c>
      <c r="E75" s="24">
        <v>0.06901845921405</v>
      </c>
      <c r="F75" s="25">
        <v>0.07723165586052196</v>
      </c>
      <c r="G75" s="41">
        <f t="shared" si="1"/>
        <v>760.6013653382267</v>
      </c>
      <c r="H75" s="41">
        <f t="shared" si="2"/>
        <v>2553.338783440427</v>
      </c>
    </row>
    <row r="76" spans="1:8" ht="15.75">
      <c r="A76" s="6" t="s">
        <v>204</v>
      </c>
      <c r="B76" s="21" t="s">
        <v>205</v>
      </c>
      <c r="C76" s="26" t="s">
        <v>9</v>
      </c>
      <c r="D76" s="23">
        <f t="shared" si="4"/>
        <v>1395.3432205383806</v>
      </c>
      <c r="E76" s="24">
        <v>0.029060403879600002</v>
      </c>
      <c r="F76" s="25">
        <v>0.0325185919412724</v>
      </c>
      <c r="G76" s="41">
        <f t="shared" si="1"/>
        <v>320.25320645820074</v>
      </c>
      <c r="H76" s="41">
        <f t="shared" si="2"/>
        <v>1075.0900140801796</v>
      </c>
    </row>
    <row r="77" spans="1:8" ht="15.75">
      <c r="A77" s="6" t="s">
        <v>206</v>
      </c>
      <c r="B77" s="21" t="s">
        <v>207</v>
      </c>
      <c r="C77" s="26" t="s">
        <v>12</v>
      </c>
      <c r="D77" s="23">
        <f t="shared" si="4"/>
        <v>16511.5614430375</v>
      </c>
      <c r="E77" s="24">
        <v>0.3438814459085999</v>
      </c>
      <c r="F77" s="25">
        <v>0.38480333797172334</v>
      </c>
      <c r="G77" s="41">
        <f t="shared" si="1"/>
        <v>3789.6629430887074</v>
      </c>
      <c r="H77" s="41">
        <f t="shared" si="2"/>
        <v>12721.898499948791</v>
      </c>
    </row>
    <row r="78" spans="1:22" s="5" customFormat="1" ht="15.75">
      <c r="A78" s="6" t="s">
        <v>208</v>
      </c>
      <c r="B78" s="21" t="s">
        <v>209</v>
      </c>
      <c r="C78" s="26" t="s">
        <v>11</v>
      </c>
      <c r="D78" s="23">
        <f t="shared" si="4"/>
        <v>697.6716102691903</v>
      </c>
      <c r="E78" s="24">
        <v>0.014530201939800001</v>
      </c>
      <c r="F78" s="25">
        <v>0.0162592959706362</v>
      </c>
      <c r="G78" s="41">
        <f t="shared" si="1"/>
        <v>160.12660322910037</v>
      </c>
      <c r="H78" s="41">
        <f t="shared" si="2"/>
        <v>537.5450070400898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8" ht="15.75">
      <c r="A79" s="11" t="s">
        <v>210</v>
      </c>
      <c r="B79" s="28" t="s">
        <v>211</v>
      </c>
      <c r="C79" s="19" t="s">
        <v>26</v>
      </c>
      <c r="D79" s="19" t="s">
        <v>26</v>
      </c>
      <c r="E79" s="24"/>
      <c r="F79" s="25"/>
      <c r="G79" s="41">
        <f t="shared" si="1"/>
        <v>0</v>
      </c>
      <c r="H79" s="41">
        <f t="shared" si="2"/>
        <v>0</v>
      </c>
    </row>
    <row r="80" spans="1:8" ht="15.75">
      <c r="A80" s="6" t="s">
        <v>61</v>
      </c>
      <c r="B80" s="29" t="s">
        <v>2</v>
      </c>
      <c r="C80" s="30" t="s">
        <v>212</v>
      </c>
      <c r="D80" s="23">
        <f>E80*E$2*3+F80*E$2*9</f>
        <v>794.822381999175</v>
      </c>
      <c r="E80" s="24">
        <v>0.01655353255991715</v>
      </c>
      <c r="F80" s="25">
        <v>0.01852340293454729</v>
      </c>
      <c r="G80" s="41">
        <f t="shared" si="1"/>
        <v>182.42423272875257</v>
      </c>
      <c r="H80" s="41">
        <f t="shared" si="2"/>
        <v>612.3981492704224</v>
      </c>
    </row>
    <row r="81" spans="1:8" ht="15.75">
      <c r="A81" s="6" t="s">
        <v>213</v>
      </c>
      <c r="B81" s="31" t="s">
        <v>3</v>
      </c>
      <c r="C81" s="26" t="s">
        <v>132</v>
      </c>
      <c r="D81" s="23">
        <f>E81*E$2*3+F81*E$2*9</f>
        <v>1729.9348969633131</v>
      </c>
      <c r="E81" s="24">
        <v>0.03602884655989575</v>
      </c>
      <c r="F81" s="25">
        <v>0.040316279300523346</v>
      </c>
      <c r="G81" s="41">
        <f t="shared" si="1"/>
        <v>397.0472565901568</v>
      </c>
      <c r="H81" s="41">
        <f t="shared" si="2"/>
        <v>1332.8876403731563</v>
      </c>
    </row>
    <row r="82" spans="1:8" ht="31.5">
      <c r="A82" s="11" t="s">
        <v>214</v>
      </c>
      <c r="B82" s="32" t="s">
        <v>215</v>
      </c>
      <c r="C82" s="19" t="s">
        <v>26</v>
      </c>
      <c r="D82" s="19" t="s">
        <v>26</v>
      </c>
      <c r="E82" s="42" t="s">
        <v>26</v>
      </c>
      <c r="F82" s="42"/>
      <c r="G82" s="41"/>
      <c r="H82" s="41"/>
    </row>
    <row r="83" spans="1:8" ht="31.5">
      <c r="A83" s="6" t="s">
        <v>62</v>
      </c>
      <c r="B83" s="33" t="s">
        <v>216</v>
      </c>
      <c r="C83" s="26" t="s">
        <v>217</v>
      </c>
      <c r="D83" s="23">
        <f>E83*E$2*3+F83*E$2*9</f>
        <v>1342.1457602553546</v>
      </c>
      <c r="E83" s="24">
        <v>0.02795247598169025</v>
      </c>
      <c r="F83" s="43">
        <v>0.03127882062351139</v>
      </c>
      <c r="G83" s="41">
        <f t="shared" si="1"/>
        <v>308.04355296198185</v>
      </c>
      <c r="H83" s="41">
        <f t="shared" si="2"/>
        <v>1034.1022072933729</v>
      </c>
    </row>
    <row r="84" spans="1:22" s="5" customFormat="1" ht="15.75">
      <c r="A84" s="6" t="s">
        <v>218</v>
      </c>
      <c r="B84" s="31" t="s">
        <v>219</v>
      </c>
      <c r="C84" s="22" t="s">
        <v>212</v>
      </c>
      <c r="D84" s="23">
        <f>E84*E$2*3+F84*E$2*9</f>
        <v>3578.99722138009</v>
      </c>
      <c r="E84" s="24">
        <v>0.07453872510101235</v>
      </c>
      <c r="F84" s="25">
        <v>0.08340883338803282</v>
      </c>
      <c r="G84" s="41">
        <f t="shared" si="1"/>
        <v>821.4361306816825</v>
      </c>
      <c r="H84" s="41">
        <f t="shared" si="2"/>
        <v>2757.5610906984075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8" ht="15.75">
      <c r="A85" s="6" t="s">
        <v>69</v>
      </c>
      <c r="B85" s="33" t="s">
        <v>220</v>
      </c>
      <c r="C85" s="26" t="s">
        <v>132</v>
      </c>
      <c r="D85" s="23">
        <f>E85*E$2*3+F85*E$2*9</f>
        <v>3623.8807616407407</v>
      </c>
      <c r="E85" s="24">
        <v>0.07547350142580614</v>
      </c>
      <c r="F85" s="25">
        <v>0.08445484809547707</v>
      </c>
      <c r="G85" s="41">
        <f t="shared" si="1"/>
        <v>831.7376088227544</v>
      </c>
      <c r="H85" s="41">
        <f t="shared" si="2"/>
        <v>2792.1431528179864</v>
      </c>
    </row>
    <row r="86" spans="1:8" ht="15.75">
      <c r="A86" s="11" t="s">
        <v>221</v>
      </c>
      <c r="B86" s="32" t="s">
        <v>222</v>
      </c>
      <c r="C86" s="19" t="s">
        <v>26</v>
      </c>
      <c r="D86" s="19" t="s">
        <v>26</v>
      </c>
      <c r="E86" s="24"/>
      <c r="F86" s="25"/>
      <c r="G86" s="41">
        <f t="shared" si="1"/>
        <v>0</v>
      </c>
      <c r="H86" s="41">
        <f t="shared" si="2"/>
        <v>0</v>
      </c>
    </row>
    <row r="87" spans="1:8" ht="31.5">
      <c r="A87" s="6" t="s">
        <v>63</v>
      </c>
      <c r="B87" s="21" t="s">
        <v>223</v>
      </c>
      <c r="C87" s="34" t="s">
        <v>5</v>
      </c>
      <c r="D87" s="23">
        <f>E87*E$2*3+F87*E$2*9</f>
        <v>41331.22897836394</v>
      </c>
      <c r="E87" s="24">
        <v>0.860793379916985</v>
      </c>
      <c r="F87" s="25">
        <v>0.9632277921271062</v>
      </c>
      <c r="G87" s="41">
        <f t="shared" si="1"/>
        <v>9486.166852963954</v>
      </c>
      <c r="H87" s="41">
        <f t="shared" si="2"/>
        <v>31845.062125399993</v>
      </c>
    </row>
    <row r="88" spans="1:8" ht="31.5">
      <c r="A88" s="6" t="s">
        <v>224</v>
      </c>
      <c r="B88" s="21" t="s">
        <v>225</v>
      </c>
      <c r="C88" s="34" t="s">
        <v>10</v>
      </c>
      <c r="D88" s="23">
        <f>E88*E$2*3+F88*E$2*9</f>
        <v>16505.747512951926</v>
      </c>
      <c r="E88" s="24">
        <v>0.343760360892435</v>
      </c>
      <c r="F88" s="25">
        <v>0.3846678438386348</v>
      </c>
      <c r="G88" s="41">
        <f t="shared" si="1"/>
        <v>3788.3285547284654</v>
      </c>
      <c r="H88" s="41">
        <f t="shared" si="2"/>
        <v>12717.418958223461</v>
      </c>
    </row>
    <row r="89" spans="1:8" ht="15.75">
      <c r="A89" s="6" t="s">
        <v>70</v>
      </c>
      <c r="B89" s="21" t="s">
        <v>226</v>
      </c>
      <c r="C89" s="34" t="s">
        <v>6</v>
      </c>
      <c r="D89" s="23">
        <f>E89*E$2*3+F89*E$2*9</f>
        <v>3139.522246211355</v>
      </c>
      <c r="E89" s="24">
        <v>0.0653859087291</v>
      </c>
      <c r="F89" s="25">
        <v>0.0731668318678629</v>
      </c>
      <c r="G89" s="41">
        <f t="shared" si="1"/>
        <v>720.5697145309515</v>
      </c>
      <c r="H89" s="41">
        <f t="shared" si="2"/>
        <v>2418.9525316804043</v>
      </c>
    </row>
    <row r="90" spans="1:22" s="5" customFormat="1" ht="15.75">
      <c r="A90" s="6" t="s">
        <v>123</v>
      </c>
      <c r="B90" s="21" t="s">
        <v>227</v>
      </c>
      <c r="C90" s="34" t="s">
        <v>12</v>
      </c>
      <c r="D90" s="23">
        <f>E90*E$2*3+F90*E$2*9</f>
        <v>1499.9939620787586</v>
      </c>
      <c r="E90" s="24">
        <v>0.031239934170569996</v>
      </c>
      <c r="F90" s="25">
        <v>0.03495748633686783</v>
      </c>
      <c r="G90" s="41">
        <f t="shared" si="1"/>
        <v>344.2721969425657</v>
      </c>
      <c r="H90" s="41">
        <f t="shared" si="2"/>
        <v>1155.7217651361932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8" ht="15.75">
      <c r="A91" s="6" t="s">
        <v>125</v>
      </c>
      <c r="B91" s="31" t="s">
        <v>228</v>
      </c>
      <c r="C91" s="22" t="s">
        <v>75</v>
      </c>
      <c r="D91" s="23">
        <f>E91*E$2*3+F91*E$2*9</f>
        <v>627.9044492422712</v>
      </c>
      <c r="E91" s="24">
        <v>0.01307718174582</v>
      </c>
      <c r="F91" s="25">
        <v>0.01463336637357258</v>
      </c>
      <c r="G91" s="41">
        <f t="shared" si="1"/>
        <v>144.11394290619032</v>
      </c>
      <c r="H91" s="41">
        <f t="shared" si="2"/>
        <v>483.7905063360809</v>
      </c>
    </row>
    <row r="92" spans="1:8" ht="15.75">
      <c r="A92" s="6" t="s">
        <v>73</v>
      </c>
      <c r="B92" s="33" t="s">
        <v>229</v>
      </c>
      <c r="C92" s="19" t="s">
        <v>26</v>
      </c>
      <c r="D92" s="19" t="s">
        <v>26</v>
      </c>
      <c r="E92" s="42" t="s">
        <v>26</v>
      </c>
      <c r="F92" s="42"/>
      <c r="G92" s="41"/>
      <c r="H92" s="41"/>
    </row>
    <row r="93" spans="1:8" ht="15.75">
      <c r="A93" s="6" t="s">
        <v>230</v>
      </c>
      <c r="B93" s="31" t="s">
        <v>231</v>
      </c>
      <c r="C93" s="26" t="s">
        <v>75</v>
      </c>
      <c r="D93" s="23">
        <f aca="true" t="shared" si="5" ref="D93:D98">E93*E$2*3+F93*E$2*9</f>
        <v>191.85969282402732</v>
      </c>
      <c r="E93" s="24">
        <v>0.003995805533445</v>
      </c>
      <c r="F93" s="25">
        <v>0.004471306391924955</v>
      </c>
      <c r="G93" s="41">
        <f t="shared" si="1"/>
        <v>44.0348158880026</v>
      </c>
      <c r="H93" s="41">
        <f t="shared" si="2"/>
        <v>147.8248769360247</v>
      </c>
    </row>
    <row r="94" spans="1:8" ht="15.75">
      <c r="A94" s="6" t="s">
        <v>232</v>
      </c>
      <c r="B94" s="31" t="s">
        <v>233</v>
      </c>
      <c r="C94" s="26" t="s">
        <v>75</v>
      </c>
      <c r="D94" s="23">
        <f t="shared" si="5"/>
        <v>29.06965042788293</v>
      </c>
      <c r="E94" s="24">
        <v>0.000605425080825</v>
      </c>
      <c r="F94" s="25">
        <v>0.0006774706654431751</v>
      </c>
      <c r="G94" s="41">
        <f aca="true" t="shared" si="6" ref="G94:G102">E94*3*E$2</f>
        <v>6.671941801212515</v>
      </c>
      <c r="H94" s="41">
        <f aca="true" t="shared" si="7" ref="H94:H102">F94*9*E$2</f>
        <v>22.39770862667041</v>
      </c>
    </row>
    <row r="95" spans="1:8" ht="15.75">
      <c r="A95" s="6" t="s">
        <v>234</v>
      </c>
      <c r="B95" s="31" t="s">
        <v>235</v>
      </c>
      <c r="C95" s="26" t="s">
        <v>75</v>
      </c>
      <c r="D95" s="23">
        <f t="shared" si="5"/>
        <v>29.06965042788293</v>
      </c>
      <c r="E95" s="24">
        <v>0.000605425080825</v>
      </c>
      <c r="F95" s="25">
        <v>0.0006774706654431751</v>
      </c>
      <c r="G95" s="41">
        <f t="shared" si="6"/>
        <v>6.671941801212515</v>
      </c>
      <c r="H95" s="41">
        <f t="shared" si="7"/>
        <v>22.39770862667041</v>
      </c>
    </row>
    <row r="96" spans="1:8" ht="15.75">
      <c r="A96" s="6" t="s">
        <v>236</v>
      </c>
      <c r="B96" s="31" t="s">
        <v>237</v>
      </c>
      <c r="C96" s="26" t="s">
        <v>75</v>
      </c>
      <c r="D96" s="23">
        <f t="shared" si="5"/>
        <v>162.7900423961444</v>
      </c>
      <c r="E96" s="24">
        <v>0.00339038045262</v>
      </c>
      <c r="F96" s="25">
        <v>0.0037938357264817803</v>
      </c>
      <c r="G96" s="41">
        <f t="shared" si="6"/>
        <v>37.362874086790086</v>
      </c>
      <c r="H96" s="41">
        <f t="shared" si="7"/>
        <v>125.42716830935433</v>
      </c>
    </row>
    <row r="97" spans="1:8" ht="15.75">
      <c r="A97" s="6" t="s">
        <v>238</v>
      </c>
      <c r="B97" s="31" t="s">
        <v>239</v>
      </c>
      <c r="C97" s="26" t="s">
        <v>75</v>
      </c>
      <c r="D97" s="23">
        <f t="shared" si="5"/>
        <v>5.813930085576586</v>
      </c>
      <c r="E97" s="24">
        <v>0.00012108501616500001</v>
      </c>
      <c r="F97" s="25">
        <v>0.000135494133088635</v>
      </c>
      <c r="G97" s="41">
        <f t="shared" si="6"/>
        <v>1.334388360242503</v>
      </c>
      <c r="H97" s="41">
        <f t="shared" si="7"/>
        <v>4.479541725334083</v>
      </c>
    </row>
    <row r="98" spans="1:8" ht="15.75">
      <c r="A98" s="6" t="s">
        <v>240</v>
      </c>
      <c r="B98" s="31" t="s">
        <v>241</v>
      </c>
      <c r="C98" s="22" t="s">
        <v>75</v>
      </c>
      <c r="D98" s="23">
        <f t="shared" si="5"/>
        <v>29.06965042788293</v>
      </c>
      <c r="E98" s="24">
        <v>0.000605425080825</v>
      </c>
      <c r="F98" s="25">
        <v>0.0006774706654431751</v>
      </c>
      <c r="G98" s="41">
        <f t="shared" si="6"/>
        <v>6.671941801212515</v>
      </c>
      <c r="H98" s="41">
        <f t="shared" si="7"/>
        <v>22.39770862667041</v>
      </c>
    </row>
    <row r="99" spans="1:8" ht="15.75">
      <c r="A99" s="11" t="s">
        <v>242</v>
      </c>
      <c r="B99" s="32" t="s">
        <v>243</v>
      </c>
      <c r="C99" s="1" t="s">
        <v>26</v>
      </c>
      <c r="D99" s="19" t="s">
        <v>26</v>
      </c>
      <c r="E99" s="42" t="s">
        <v>26</v>
      </c>
      <c r="F99" s="42"/>
      <c r="G99" s="41"/>
      <c r="H99" s="41"/>
    </row>
    <row r="100" spans="1:22" s="5" customFormat="1" ht="15.75">
      <c r="A100" s="6" t="s">
        <v>65</v>
      </c>
      <c r="B100" s="31" t="s">
        <v>244</v>
      </c>
      <c r="C100" s="26" t="s">
        <v>4</v>
      </c>
      <c r="D100" s="23">
        <f>E100*E$2*3+F100*E$2*9</f>
        <v>51453.28125735278</v>
      </c>
      <c r="E100" s="24">
        <v>1.07160239306025</v>
      </c>
      <c r="F100" s="25">
        <v>1.1991230778344197</v>
      </c>
      <c r="G100" s="41">
        <f t="shared" si="6"/>
        <v>11809.336988146151</v>
      </c>
      <c r="H100" s="41">
        <f t="shared" si="7"/>
        <v>39643.94426920663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8" ht="15.75">
      <c r="A101" s="6" t="s">
        <v>245</v>
      </c>
      <c r="B101" s="31" t="s">
        <v>1</v>
      </c>
      <c r="C101" s="19" t="s">
        <v>26</v>
      </c>
      <c r="D101" s="23">
        <f>E101*E$2*3+F101*E$2*9</f>
        <v>71243.89926865547</v>
      </c>
      <c r="E101" s="24">
        <v>1.48377578808591</v>
      </c>
      <c r="F101" s="43">
        <v>1.6603451068681332</v>
      </c>
      <c r="G101" s="41">
        <f t="shared" si="6"/>
        <v>16351.59496641163</v>
      </c>
      <c r="H101" s="41">
        <f t="shared" si="7"/>
        <v>54892.30430224384</v>
      </c>
    </row>
    <row r="102" spans="1:8" ht="15.75">
      <c r="A102" s="6" t="s">
        <v>71</v>
      </c>
      <c r="B102" s="31" t="s">
        <v>246</v>
      </c>
      <c r="C102" s="1"/>
      <c r="D102" s="23">
        <f>E102*E$2*3+F102*E$2*9</f>
        <v>45543.42132536418</v>
      </c>
      <c r="E102" s="24">
        <v>0.9485194741285276</v>
      </c>
      <c r="F102" s="25">
        <v>1.0613932915498223</v>
      </c>
      <c r="G102" s="41">
        <f t="shared" si="6"/>
        <v>10452.931219959646</v>
      </c>
      <c r="H102" s="41">
        <f t="shared" si="7"/>
        <v>35090.49010540454</v>
      </c>
    </row>
    <row r="103" spans="1:8" ht="15.75">
      <c r="A103" s="6"/>
      <c r="B103" s="3" t="s">
        <v>79</v>
      </c>
      <c r="C103" s="1" t="s">
        <v>32</v>
      </c>
      <c r="D103" s="8">
        <f>SUM(D29:D61)+SUM(D64:D71)+SUM(D73:D78)+SUM(D80:D81)+SUM(D83:D85)+SUM(D87:D91)+SUM(D93:D98)+SUM(D100:D102)</f>
        <v>650097.4445702487</v>
      </c>
      <c r="E103" s="35">
        <f>SUM(E29:E61)+SUM(E64:E71)+SUM(E73:E78)+SUM(E80:E81)+SUM(E83:E85)+SUM(E87:E91)+SUM(E93:E98)+SUM(E100:E102)</f>
        <v>13.539388748395508</v>
      </c>
      <c r="F103" s="35">
        <f>SUM(F29:F61)+SUM(F64:F71)+SUM(F73:F78)+SUM(F80:F81)+SUM(F83:F85)+SUM(F87:F91)+SUM(F93:F98)+SUM(F100:F102)</f>
        <v>15.150576009454571</v>
      </c>
      <c r="G103" s="35">
        <f>SUM(G29:G61)+SUM(G64:G71)+SUM(G73:G78)+SUM(G80:G81)+SUM(G83:G85)+SUM(G87:G91)+SUM(G93:G98)+SUM(G100:G102)</f>
        <v>149207.58424839308</v>
      </c>
      <c r="H103" s="35">
        <f>SUM(H29:H61)+SUM(H64:H71)+SUM(H73:H78)+SUM(H80:H81)+SUM(H83:H85)+SUM(H87:H91)+SUM(H93:H98)+SUM(H100:H102)</f>
        <v>500889.8603218555</v>
      </c>
    </row>
    <row r="104" spans="1:4" ht="15.75">
      <c r="A104" s="47" t="s">
        <v>81</v>
      </c>
      <c r="B104" s="47"/>
      <c r="C104" s="47"/>
      <c r="D104" s="47"/>
    </row>
    <row r="105" spans="1:4" ht="15.75">
      <c r="A105" s="6" t="s">
        <v>82</v>
      </c>
      <c r="B105" s="1" t="s">
        <v>83</v>
      </c>
      <c r="C105" s="1" t="s">
        <v>84</v>
      </c>
      <c r="D105" s="49">
        <v>3</v>
      </c>
    </row>
    <row r="106" spans="1:4" ht="15.75">
      <c r="A106" s="6" t="s">
        <v>85</v>
      </c>
      <c r="B106" s="1" t="s">
        <v>86</v>
      </c>
      <c r="C106" s="1" t="s">
        <v>84</v>
      </c>
      <c r="D106" s="49">
        <v>2</v>
      </c>
    </row>
    <row r="107" spans="1:4" ht="15.75">
      <c r="A107" s="6" t="s">
        <v>87</v>
      </c>
      <c r="B107" s="1" t="s">
        <v>88</v>
      </c>
      <c r="C107" s="1" t="s">
        <v>84</v>
      </c>
      <c r="D107" s="1">
        <v>1</v>
      </c>
    </row>
    <row r="108" spans="1:4" ht="15.75">
      <c r="A108" s="6" t="s">
        <v>89</v>
      </c>
      <c r="B108" s="1" t="s">
        <v>90</v>
      </c>
      <c r="C108" s="1" t="s">
        <v>32</v>
      </c>
      <c r="D108" s="50">
        <v>-41053.86</v>
      </c>
    </row>
    <row r="109" spans="1:4" ht="15.75">
      <c r="A109" s="47" t="s">
        <v>91</v>
      </c>
      <c r="B109" s="47"/>
      <c r="C109" s="47"/>
      <c r="D109" s="47"/>
    </row>
    <row r="110" spans="1:4" ht="15.75">
      <c r="A110" s="6" t="s">
        <v>92</v>
      </c>
      <c r="B110" s="1" t="s">
        <v>31</v>
      </c>
      <c r="C110" s="1" t="s">
        <v>32</v>
      </c>
      <c r="D110" s="1">
        <v>0</v>
      </c>
    </row>
    <row r="111" spans="1:4" ht="15.75">
      <c r="A111" s="6" t="s">
        <v>93</v>
      </c>
      <c r="B111" s="1" t="s">
        <v>33</v>
      </c>
      <c r="C111" s="1" t="s">
        <v>32</v>
      </c>
      <c r="D111" s="1">
        <v>0</v>
      </c>
    </row>
    <row r="112" spans="1:4" ht="15.75">
      <c r="A112" s="6" t="s">
        <v>94</v>
      </c>
      <c r="B112" s="1" t="s">
        <v>35</v>
      </c>
      <c r="C112" s="1" t="s">
        <v>32</v>
      </c>
      <c r="D112" s="1">
        <v>0</v>
      </c>
    </row>
    <row r="113" spans="1:4" ht="15.75">
      <c r="A113" s="6" t="s">
        <v>95</v>
      </c>
      <c r="B113" s="1" t="s">
        <v>55</v>
      </c>
      <c r="C113" s="1" t="s">
        <v>32</v>
      </c>
      <c r="D113" s="1">
        <v>0</v>
      </c>
    </row>
    <row r="114" spans="1:4" ht="15.75">
      <c r="A114" s="6" t="s">
        <v>96</v>
      </c>
      <c r="B114" s="1" t="s">
        <v>97</v>
      </c>
      <c r="C114" s="1" t="s">
        <v>32</v>
      </c>
      <c r="D114" s="1">
        <v>0</v>
      </c>
    </row>
    <row r="115" spans="1:4" ht="15.75">
      <c r="A115" s="6" t="s">
        <v>98</v>
      </c>
      <c r="B115" s="1" t="s">
        <v>57</v>
      </c>
      <c r="C115" s="1" t="s">
        <v>32</v>
      </c>
      <c r="D115" s="1">
        <v>0</v>
      </c>
    </row>
    <row r="116" spans="1:5" ht="15.75">
      <c r="A116" s="47" t="s">
        <v>99</v>
      </c>
      <c r="B116" s="47"/>
      <c r="C116" s="47"/>
      <c r="D116" s="47"/>
      <c r="E116" s="7"/>
    </row>
    <row r="117" spans="1:4" ht="15.75">
      <c r="A117" s="6" t="s">
        <v>100</v>
      </c>
      <c r="B117" s="1" t="s">
        <v>83</v>
      </c>
      <c r="C117" s="1" t="s">
        <v>84</v>
      </c>
      <c r="D117" s="1">
        <v>0</v>
      </c>
    </row>
    <row r="118" spans="1:4" ht="15.75">
      <c r="A118" s="6" t="s">
        <v>101</v>
      </c>
      <c r="B118" s="1" t="s">
        <v>86</v>
      </c>
      <c r="C118" s="1" t="s">
        <v>84</v>
      </c>
      <c r="D118" s="1">
        <v>0</v>
      </c>
    </row>
    <row r="119" spans="1:4" ht="15.75">
      <c r="A119" s="6" t="s">
        <v>102</v>
      </c>
      <c r="B119" s="1" t="s">
        <v>103</v>
      </c>
      <c r="C119" s="1" t="s">
        <v>84</v>
      </c>
      <c r="D119" s="1">
        <v>0</v>
      </c>
    </row>
    <row r="120" spans="1:4" ht="15.75">
      <c r="A120" s="6" t="s">
        <v>104</v>
      </c>
      <c r="B120" s="1" t="s">
        <v>90</v>
      </c>
      <c r="C120" s="1" t="s">
        <v>32</v>
      </c>
      <c r="D120" s="1">
        <v>0</v>
      </c>
    </row>
    <row r="121" spans="1:4" ht="15.75">
      <c r="A121" s="47" t="s">
        <v>105</v>
      </c>
      <c r="B121" s="47"/>
      <c r="C121" s="47"/>
      <c r="D121" s="47"/>
    </row>
    <row r="122" spans="1:4" ht="15.75">
      <c r="A122" s="6" t="s">
        <v>106</v>
      </c>
      <c r="B122" s="1" t="s">
        <v>107</v>
      </c>
      <c r="C122" s="1" t="s">
        <v>84</v>
      </c>
      <c r="D122" s="44">
        <v>13</v>
      </c>
    </row>
    <row r="123" spans="1:4" ht="15.75">
      <c r="A123" s="6" t="s">
        <v>108</v>
      </c>
      <c r="B123" s="1" t="s">
        <v>109</v>
      </c>
      <c r="C123" s="1" t="s">
        <v>84</v>
      </c>
      <c r="D123" s="44">
        <v>0</v>
      </c>
    </row>
    <row r="124" spans="1:4" ht="31.5">
      <c r="A124" s="6" t="s">
        <v>110</v>
      </c>
      <c r="B124" s="1" t="s">
        <v>111</v>
      </c>
      <c r="C124" s="1" t="s">
        <v>32</v>
      </c>
      <c r="D124" s="45">
        <v>56100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5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2024-03-11T07:39:07Z</dcterms:modified>
  <cp:category/>
  <cp:version/>
  <cp:contentType/>
  <cp:contentStatus/>
</cp:coreProperties>
</file>