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<sst xmlns="http://schemas.openxmlformats.org/spreadsheetml/2006/main" count="364" uniqueCount="254">
  <si>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</si>
  <si>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</si>
  <si>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</si>
  <si>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</si>
  <si>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</si>
  <si>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</si>
  <si>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</si>
  <si>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</si>
  <si>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</si>
  <si>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</si>
  <si>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</si>
  <si>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</si>
  <si>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</si>
  <si>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</si>
  <si>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</si>
  <si>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</si>
  <si>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</si>
  <si>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</si>
  <si>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</si>
  <si>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</si>
  <si>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</si>
  <si>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</si>
  <si>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</si>
  <si>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</si>
  <si>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</si>
  <si>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</si>
  <si>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</si>
  <si>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</si>
  <si>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</si>
  <si>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</si>
  <si>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</si>
  <si>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</si>
  <si>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</si>
  <si>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</si>
  <si>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</si>
  <si>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</si>
  <si>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</si>
  <si>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</si>
  <si>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</si>
  <si>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</si>
  <si>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</si>
  <si>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</si>
  <si>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</si>
  <si>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</si>
  <si>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</si>
  <si>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</si>
  <si>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</si>
  <si>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</si>
  <si>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</si>
  <si>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</si>
  <si>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</si>
  <si>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</si>
  <si>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</si>
  <si>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</si>
  <si>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</si>
  <si>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</si>
  <si>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</si>
  <si>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</si>
  <si>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</si>
  <si>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</si>
  <si>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</si>
  <si>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</si>
  <si>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</si>
  <si>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</si>
  <si>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</si>
  <si>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</si>
  <si>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</si>
  <si>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</si>
  <si>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</si>
  <si>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</si>
  <si>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</si>
  <si>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</si>
  <si>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</si>
  <si>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</si>
  <si>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</si>
  <si>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</si>
  <si>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</si>
  <si>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</si>
  <si>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</si>
  <si>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</si>
  <si>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</si>
  <si>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</si>
  <si>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</si>
  <si>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</si>
  <si>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</si>
  <si>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</si>
  <si>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</si>
  <si>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</si>
  <si>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</si>
  <si>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</si>
  <si>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</si>
  <si>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</si>
  <si>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</si>
  <si>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</si>
  <si>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</si>
  <si>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</si>
  <si>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</si>
  <si>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</si>
  <si>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</si>
  <si>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</si>
  <si>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</si>
  <si>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</si>
  <si>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</si>
  <si>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</si>
  <si>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</si>
  <si>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</si>
  <si>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</si>
  <si>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</si>
  <si>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</si>
  <si>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</si>
  <si>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</si>
  <si>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</si>
  <si>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</si>
  <si>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</si>
  <si>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</si>
  <si>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</si>
  <si>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</si>
  <si>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</si>
  <si>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</si>
  <si>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</si>
  <si>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</si>
  <si>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</si>
  <si>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</si>
  <si>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</si>
  <si>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</si>
  <si>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</si>
  <si>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</si>
  <si>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</si>
  <si>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</si>
  <si>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</si>
  <si>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</si>
  <si>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</si>
  <si>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</si>
  <si>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</si>
  <si>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</si>
  <si>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</si>
  <si>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</si>
  <si>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</si>
  <si>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</si>
  <si>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</si>
  <si>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</si>
  <si>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</si>
  <si>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</si>
  <si>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</si>
  <si>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</si>
  <si>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</si>
  <si>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</si>
  <si>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</si>
  <si>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</si>
  <si>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</si>
  <si>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</si>
  <si>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</si>
  <si>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</si>
  <si>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</si>
  <si>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</si>
  <si>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</si>
  <si>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</si>
  <si>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</si>
  <si>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</si>
  <si>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</si>
  <si>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</si>
  <si>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</si>
  <si>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</si>
  <si>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</si>
  <si>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Обследование спец.организациями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</si>
  <si>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</si>
  <si>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</si>
  <si>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</si>
  <si>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</si>
  <si>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</si>
  <si>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</si>
  <si>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</si>
  <si>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</si>
  <si>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</si>
  <si>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</si>
  <si>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</si>
  <si>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</si>
  <si>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</si>
  <si>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</si>
  <si>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</si>
  <si>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</si>
  <si>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</si>
  <si>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</si>
  <si>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</si>
  <si>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</si>
  <si>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</si>
  <si>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</si>
  <si>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</si>
  <si>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</si>
  <si>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</si>
  <si>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</si>
  <si>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</si>
  <si>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</si>
  <si>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</si>
  <si>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</si>
  <si>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</si>
  <si>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</si>
  <si>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</si>
  <si>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</si>
  <si>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</si>
  <si>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</si>
  <si>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</si>
  <si>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</si>
  <si>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</si>
  <si>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</si>
  <si>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</si>
  <si>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</si>
  <si>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</si>
  <si>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</si>
  <si>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</si>
  <si>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</si>
  <si>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</si>
  <si>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</si>
  <si>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</si>
  <si>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</si>
  <si>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</si>
  <si>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</si>
  <si>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</si>
  <si>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</si>
  <si>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</si>
  <si>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</si>
  <si>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</si>
  <si>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</si>
  <si>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</si>
  <si>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</si>
  <si>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</si>
  <si>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</si>
  <si>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</si>
  <si>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</si>
  <si>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</si>
  <si>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</si>
  <si>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</si>
  <si>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</si>
  <si>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</si>
  <si>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</si>
  <si>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</si>
  <si>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</si>
  <si>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</si>
  <si>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</si>
  <si>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</si>
  <si>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</si>
  <si>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</si>
  <si>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</si>
  <si>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</si>
  <si>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</si>
  <si>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</si>
  <si>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21.31</t>
  </si>
  <si>
    <t>21.32</t>
  </si>
  <si>
    <t>Отчет об исполнении управляющей организацией ООО "УК "Слобода" договора управления за 2023 год по дому №30  ул. Гагарина    в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</si>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</sst>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0.0"/>
  </numFmts>
  <fonts count="45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40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/>
    </xf>
    <xf numFmtId="4" fontId="40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21" fillId="0" borderId="0" xfId="1890" applyNumberFormat="1" applyFont="1" applyFill="1" applyBorder="1" applyAlignment="1" applyProtection="1">
      <alignment vertical="top"/>
      <protection/>
    </xf>
  </cellXfs>
  <cellStyles count="2039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Плохой" xfId="1891"/>
    <cellStyle name="Пояснение" xfId="1892"/>
    <cellStyle name="Примечание" xfId="1893"/>
    <cellStyle name="Примечание 10" xfId="1894"/>
    <cellStyle name="Примечание 11" xfId="1895"/>
    <cellStyle name="Примечание 12" xfId="1896"/>
    <cellStyle name="Примечание 13" xfId="1897"/>
    <cellStyle name="Примечание 14" xfId="1898"/>
    <cellStyle name="Примечание 15" xfId="1899"/>
    <cellStyle name="Примечание 16" xfId="1900"/>
    <cellStyle name="Примечание 17" xfId="1901"/>
    <cellStyle name="Примечание 18" xfId="1902"/>
    <cellStyle name="Примечание 19" xfId="1903"/>
    <cellStyle name="Примечание 2" xfId="1904"/>
    <cellStyle name="Примечание 2 10" xfId="1905"/>
    <cellStyle name="Примечание 2 11" xfId="1906"/>
    <cellStyle name="Примечание 2 12" xfId="1907"/>
    <cellStyle name="Примечание 2 13" xfId="1908"/>
    <cellStyle name="Примечание 2 14" xfId="1909"/>
    <cellStyle name="Примечание 2 15" xfId="1910"/>
    <cellStyle name="Примечание 2 16" xfId="1911"/>
    <cellStyle name="Примечание 2 17" xfId="1912"/>
    <cellStyle name="Примечание 2 18" xfId="1913"/>
    <cellStyle name="Примечание 2 19" xfId="1914"/>
    <cellStyle name="Примечание 2 2" xfId="1915"/>
    <cellStyle name="Примечание 2 20" xfId="1916"/>
    <cellStyle name="Примечание 2 21" xfId="1917"/>
    <cellStyle name="Примечание 2 22" xfId="1918"/>
    <cellStyle name="Примечание 2 23" xfId="1919"/>
    <cellStyle name="Примечание 2 24" xfId="1920"/>
    <cellStyle name="Примечание 2 25" xfId="1921"/>
    <cellStyle name="Примечание 2 26" xfId="1922"/>
    <cellStyle name="Примечание 2 27" xfId="1923"/>
    <cellStyle name="Примечание 2 28" xfId="1924"/>
    <cellStyle name="Примечание 2 29" xfId="1925"/>
    <cellStyle name="Примечание 2 3" xfId="1926"/>
    <cellStyle name="Примечание 2 30" xfId="1927"/>
    <cellStyle name="Примечание 2 31" xfId="1928"/>
    <cellStyle name="Примечание 2 32" xfId="1929"/>
    <cellStyle name="Примечание 2 33" xfId="1930"/>
    <cellStyle name="Примечание 2 34" xfId="1931"/>
    <cellStyle name="Примечание 2 35" xfId="1932"/>
    <cellStyle name="Примечание 2 36" xfId="1933"/>
    <cellStyle name="Примечание 2 37" xfId="1934"/>
    <cellStyle name="Примечание 2 38" xfId="1935"/>
    <cellStyle name="Примечание 2 39" xfId="1936"/>
    <cellStyle name="Примечание 2 4" xfId="1937"/>
    <cellStyle name="Примечание 2 40" xfId="1938"/>
    <cellStyle name="Примечание 2 41" xfId="1939"/>
    <cellStyle name="Примечание 2 42" xfId="1940"/>
    <cellStyle name="Примечание 2 43" xfId="1941"/>
    <cellStyle name="Примечание 2 44" xfId="1942"/>
    <cellStyle name="Примечание 2 45" xfId="1943"/>
    <cellStyle name="Примечание 2 46" xfId="1944"/>
    <cellStyle name="Примечание 2 47" xfId="1945"/>
    <cellStyle name="Примечание 2 48" xfId="1946"/>
    <cellStyle name="Примечание 2 49" xfId="1947"/>
    <cellStyle name="Примечание 2 5" xfId="1948"/>
    <cellStyle name="Примечание 2 50" xfId="1949"/>
    <cellStyle name="Примечание 2 51" xfId="1950"/>
    <cellStyle name="Примечание 2 52" xfId="1951"/>
    <cellStyle name="Примечание 2 53" xfId="1952"/>
    <cellStyle name="Примечание 2 54" xfId="1953"/>
    <cellStyle name="Примечание 2 55" xfId="1954"/>
    <cellStyle name="Примечание 2 56" xfId="1955"/>
    <cellStyle name="Примечание 2 57" xfId="1956"/>
    <cellStyle name="Примечание 2 58" xfId="1957"/>
    <cellStyle name="Примечание 2 59" xfId="1958"/>
    <cellStyle name="Примечание 2 6" xfId="1959"/>
    <cellStyle name="Примечание 2 60" xfId="1960"/>
    <cellStyle name="Примечание 2 61" xfId="1961"/>
    <cellStyle name="Примечание 2 62" xfId="1962"/>
    <cellStyle name="Примечание 2 63" xfId="1963"/>
    <cellStyle name="Примечание 2 64" xfId="1964"/>
    <cellStyle name="Примечание 2 65" xfId="1965"/>
    <cellStyle name="Примечание 2 66" xfId="1966"/>
    <cellStyle name="Примечание 2 67" xfId="1967"/>
    <cellStyle name="Примечание 2 68" xfId="1968"/>
    <cellStyle name="Примечание 2 69" xfId="1969"/>
    <cellStyle name="Примечание 2 7" xfId="1970"/>
    <cellStyle name="Примечание 2 70" xfId="1971"/>
    <cellStyle name="Примечание 2 71" xfId="1972"/>
    <cellStyle name="Примечание 2 8" xfId="1973"/>
    <cellStyle name="Примечание 2 9" xfId="1974"/>
    <cellStyle name="Примечание 20" xfId="1975"/>
    <cellStyle name="Примечание 21" xfId="1976"/>
    <cellStyle name="Примечание 22" xfId="1977"/>
    <cellStyle name="Примечание 23" xfId="1978"/>
    <cellStyle name="Примечание 24" xfId="1979"/>
    <cellStyle name="Примечание 25" xfId="1980"/>
    <cellStyle name="Примечание 26" xfId="1981"/>
    <cellStyle name="Примечание 27" xfId="1982"/>
    <cellStyle name="Примечание 28" xfId="1983"/>
    <cellStyle name="Примечание 29" xfId="1984"/>
    <cellStyle name="Примечание 29 2" xfId="1985"/>
    <cellStyle name="Примечание 29 3" xfId="1986"/>
    <cellStyle name="Примечание 29 4" xfId="1987"/>
    <cellStyle name="Примечание 3" xfId="1988"/>
    <cellStyle name="Примечание 30" xfId="1989"/>
    <cellStyle name="Примечание 30 2" xfId="1990"/>
    <cellStyle name="Примечание 31" xfId="1991"/>
    <cellStyle name="Примечание 31 2" xfId="1992"/>
    <cellStyle name="Примечание 32" xfId="1993"/>
    <cellStyle name="Примечание 33" xfId="1994"/>
    <cellStyle name="Примечание 34" xfId="1995"/>
    <cellStyle name="Примечание 34 2" xfId="1996"/>
    <cellStyle name="Примечание 35" xfId="1997"/>
    <cellStyle name="Примечание 35 2" xfId="1998"/>
    <cellStyle name="Примечание 36" xfId="1999"/>
    <cellStyle name="Примечание 36 2" xfId="2000"/>
    <cellStyle name="Примечание 37" xfId="2001"/>
    <cellStyle name="Примечание 38" xfId="2002"/>
    <cellStyle name="Примечание 39" xfId="2003"/>
    <cellStyle name="Примечание 4" xfId="2004"/>
    <cellStyle name="Примечание 40" xfId="2005"/>
    <cellStyle name="Примечание 41" xfId="2006"/>
    <cellStyle name="Примечание 42" xfId="2007"/>
    <cellStyle name="Примечание 42 2" xfId="2008"/>
    <cellStyle name="Примечание 43" xfId="2009"/>
    <cellStyle name="Примечание 44" xfId="2010"/>
    <cellStyle name="Примечание 45" xfId="2011"/>
    <cellStyle name="Примечание 46" xfId="2012"/>
    <cellStyle name="Примечание 47" xfId="2013"/>
    <cellStyle name="Примечание 48" xfId="2014"/>
    <cellStyle name="Примечание 48 2" xfId="2015"/>
    <cellStyle name="Примечание 48 3" xfId="2016"/>
    <cellStyle name="Примечание 48 4" xfId="2017"/>
    <cellStyle name="Примечание 49" xfId="2018"/>
    <cellStyle name="Примечание 49 2" xfId="2019"/>
    <cellStyle name="Примечание 49 3" xfId="2020"/>
    <cellStyle name="Примечание 49 4" xfId="2021"/>
    <cellStyle name="Примечание 5" xfId="2022"/>
    <cellStyle name="Примечание 50" xfId="2023"/>
    <cellStyle name="Примечание 50 2" xfId="2024"/>
    <cellStyle name="Примечание 51" xfId="2025"/>
    <cellStyle name="Примечание 51 2" xfId="2026"/>
    <cellStyle name="Примечание 52" xfId="2027"/>
    <cellStyle name="Примечание 53" xfId="2028"/>
    <cellStyle name="Примечание 54" xfId="2029"/>
    <cellStyle name="Примечание 55" xfId="2030"/>
    <cellStyle name="Примечание 56" xfId="2031"/>
    <cellStyle name="Примечание 57" xfId="2032"/>
    <cellStyle name="Примечание 58" xfId="2033"/>
    <cellStyle name="Примечание 59" xfId="2034"/>
    <cellStyle name="Примечание 6" xfId="2035"/>
    <cellStyle name="Примечание 60" xfId="2036"/>
    <cellStyle name="Примечание 61" xfId="2037"/>
    <cellStyle name="Примечание 62" xfId="2038"/>
    <cellStyle name="Примечание 63" xfId="2039"/>
    <cellStyle name="Примечание 64" xfId="2040"/>
    <cellStyle name="Примечание 65" xfId="2041"/>
    <cellStyle name="Примечание 66" xfId="2042"/>
    <cellStyle name="Примечание 67" xfId="2043"/>
    <cellStyle name="Примечание 7" xfId="2044"/>
    <cellStyle name="Примечание 8" xfId="2045"/>
    <cellStyle name="Примечание 9" xfId="2046"/>
    <cellStyle name="Percent" xfId="2047"/>
    <cellStyle name="Связанная ячейка" xfId="2048"/>
    <cellStyle name="Текст предупреждения" xfId="2049"/>
    <cellStyle name="Comma" xfId="2050"/>
    <cellStyle name="Comma [0]" xfId="2051"/>
    <cellStyle name="Хороший" xfId="20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3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1314.3</v>
          </cell>
        </row>
        <row r="24">
          <cell r="D24">
            <v>-250367.06707299978</v>
          </cell>
        </row>
        <row r="25">
          <cell r="D25">
            <v>85422.08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I125">
            <v>40503.6161310673</v>
          </cell>
        </row>
        <row r="126">
          <cell r="I126">
            <v>45087.144265078095</v>
          </cell>
        </row>
        <row r="127">
          <cell r="I127">
            <v>10534.889703078305</v>
          </cell>
        </row>
      </sheetData>
      <sheetData sheetId="1">
        <row r="125">
          <cell r="I125">
            <v>180981.3053220165</v>
          </cell>
        </row>
        <row r="126">
          <cell r="I126">
            <v>201461.770621439</v>
          </cell>
        </row>
        <row r="127">
          <cell r="I127">
            <v>47072.78687702549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="85" zoomScaleNormal="90" zoomScaleSheetLayoutView="85" zoomScalePageLayoutView="0" workbookViewId="0" topLeftCell="A1">
      <selection activeCell="P15" sqref="P15"/>
    </sheetView>
  </sheetViews>
  <sheetFormatPr defaultColWidth="9.140625" defaultRowHeight="15"/>
  <cols>
    <col min="1" max="1" width="9.140625" style="8" customWidth="1"/>
    <col min="2" max="2" width="62.421875" style="12" customWidth="1"/>
    <col min="3" max="3" width="24.28125" style="12" customWidth="1"/>
    <col min="4" max="4" width="62.7109375" style="12" customWidth="1"/>
    <col min="5" max="5" width="21.140625" style="12" hidden="1" customWidth="1"/>
    <col min="6" max="6" width="19.57421875" style="12" hidden="1" customWidth="1"/>
    <col min="7" max="7" width="15.421875" style="12" hidden="1" customWidth="1"/>
    <col min="8" max="8" width="13.00390625" style="12" hidden="1" customWidth="1"/>
    <col min="9" max="13" width="9.140625" style="12" hidden="1" customWidth="1"/>
    <col min="14" max="22" width="9.140625" style="12" customWidth="1"/>
    <col min="23" max="16384" width="9.140625" style="2" customWidth="1"/>
  </cols>
  <sheetData>
    <row r="1" ht="15.75">
      <c r="E1" s="12" t="s">
        <v>112</v>
      </c>
    </row>
    <row r="2" spans="1:22" s="5" customFormat="1" ht="33.75" customHeight="1">
      <c r="A2" s="44" t="s">
        <v>248</v>
      </c>
      <c r="B2" s="44"/>
      <c r="C2" s="44"/>
      <c r="D2" s="44"/>
      <c r="E2" s="12">
        <v>3172.5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249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250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251</v>
      </c>
    </row>
    <row r="8" spans="1:4" ht="42.75" customHeight="1">
      <c r="A8" s="43" t="s">
        <v>59</v>
      </c>
      <c r="B8" s="43"/>
      <c r="C8" s="43"/>
      <c r="D8" s="43"/>
    </row>
    <row r="9" spans="1:4" ht="15.75">
      <c r="A9" s="6" t="s">
        <v>17</v>
      </c>
      <c r="B9" s="1" t="s">
        <v>31</v>
      </c>
      <c r="C9" s="1" t="s">
        <v>32</v>
      </c>
      <c r="D9" s="37">
        <f>'[1]по форме'!$D$23</f>
        <v>1314.3</v>
      </c>
    </row>
    <row r="10" spans="1:4" ht="31.5">
      <c r="A10" s="6" t="s">
        <v>18</v>
      </c>
      <c r="B10" s="1" t="s">
        <v>33</v>
      </c>
      <c r="C10" s="1" t="s">
        <v>32</v>
      </c>
      <c r="D10" s="37">
        <f>'[1]по форме'!$D$24</f>
        <v>-250367.06707299978</v>
      </c>
    </row>
    <row r="11" spans="1:4" ht="15.75">
      <c r="A11" s="6" t="s">
        <v>34</v>
      </c>
      <c r="B11" s="1" t="s">
        <v>35</v>
      </c>
      <c r="C11" s="1" t="s">
        <v>32</v>
      </c>
      <c r="D11" s="37">
        <f>'[1]по форме'!$D$25</f>
        <v>85422.08</v>
      </c>
    </row>
    <row r="12" spans="1:4" ht="31.5">
      <c r="A12" s="6" t="s">
        <v>36</v>
      </c>
      <c r="B12" s="1" t="s">
        <v>37</v>
      </c>
      <c r="C12" s="1" t="s">
        <v>32</v>
      </c>
      <c r="D12" s="37">
        <f>D13+D14+D15</f>
        <v>525641.5129197047</v>
      </c>
    </row>
    <row r="13" spans="1:4" ht="15.75">
      <c r="A13" s="6" t="s">
        <v>51</v>
      </c>
      <c r="B13" s="9" t="s">
        <v>38</v>
      </c>
      <c r="C13" s="1" t="s">
        <v>32</v>
      </c>
      <c r="D13" s="37">
        <f>'[2]УК 2023'!$I$126+'[2]УК 2022'!$I$126</f>
        <v>246548.9148865171</v>
      </c>
    </row>
    <row r="14" spans="1:4" ht="15.75">
      <c r="A14" s="6" t="s">
        <v>52</v>
      </c>
      <c r="B14" s="9" t="s">
        <v>39</v>
      </c>
      <c r="C14" s="1" t="s">
        <v>32</v>
      </c>
      <c r="D14" s="37">
        <f>'[2]УК 2023'!$I$125+'[2]УК 2022'!$I$125</f>
        <v>221484.9214530838</v>
      </c>
    </row>
    <row r="15" spans="1:4" ht="15.75">
      <c r="A15" s="6" t="s">
        <v>53</v>
      </c>
      <c r="B15" s="9" t="s">
        <v>40</v>
      </c>
      <c r="C15" s="1" t="s">
        <v>32</v>
      </c>
      <c r="D15" s="37">
        <f>'[2]УК 2023'!$I$127+'[2]УК 2022'!$I$127</f>
        <v>57607.6765801038</v>
      </c>
    </row>
    <row r="16" spans="1:6" ht="15.75">
      <c r="A16" s="9" t="s">
        <v>41</v>
      </c>
      <c r="B16" s="9" t="s">
        <v>42</v>
      </c>
      <c r="C16" s="9" t="s">
        <v>32</v>
      </c>
      <c r="D16" s="15">
        <f>D17</f>
        <v>491966.1629197047</v>
      </c>
      <c r="E16" s="12">
        <v>491966.16</v>
      </c>
      <c r="F16" s="10">
        <f>D16-E16</f>
        <v>0.0029197047115303576</v>
      </c>
    </row>
    <row r="17" spans="1:4" ht="31.5">
      <c r="A17" s="9" t="s">
        <v>19</v>
      </c>
      <c r="B17" s="9" t="s">
        <v>54</v>
      </c>
      <c r="C17" s="9" t="s">
        <v>32</v>
      </c>
      <c r="D17" s="15">
        <f>D12-D25+D107+D123</f>
        <v>491966.1629197047</v>
      </c>
    </row>
    <row r="18" spans="1:4" ht="31.5">
      <c r="A18" s="9" t="s">
        <v>117</v>
      </c>
      <c r="B18" s="9" t="s">
        <v>118</v>
      </c>
      <c r="C18" s="9" t="s">
        <v>32</v>
      </c>
      <c r="D18" s="15">
        <v>0</v>
      </c>
    </row>
    <row r="19" spans="1:4" ht="15.75">
      <c r="A19" s="9" t="s">
        <v>119</v>
      </c>
      <c r="B19" s="9" t="s">
        <v>120</v>
      </c>
      <c r="C19" s="9" t="s">
        <v>32</v>
      </c>
      <c r="D19" s="15">
        <v>0</v>
      </c>
    </row>
    <row r="20" spans="1:4" ht="15.75">
      <c r="A20" s="9" t="s">
        <v>20</v>
      </c>
      <c r="B20" s="9" t="s">
        <v>43</v>
      </c>
      <c r="C20" s="9" t="s">
        <v>32</v>
      </c>
      <c r="D20" s="15">
        <v>0</v>
      </c>
    </row>
    <row r="21" spans="1:4" ht="15.75">
      <c r="A21" s="9" t="s">
        <v>44</v>
      </c>
      <c r="B21" s="9" t="s">
        <v>45</v>
      </c>
      <c r="C21" s="9" t="s">
        <v>32</v>
      </c>
      <c r="D21" s="15">
        <v>0</v>
      </c>
    </row>
    <row r="22" spans="1:4" ht="15.75">
      <c r="A22" s="9" t="s">
        <v>46</v>
      </c>
      <c r="B22" s="9" t="s">
        <v>47</v>
      </c>
      <c r="C22" s="9" t="s">
        <v>32</v>
      </c>
      <c r="D22" s="15">
        <f>D16+D10+D9</f>
        <v>242913.3958467049</v>
      </c>
    </row>
    <row r="23" spans="1:4" ht="15.75">
      <c r="A23" s="9" t="s">
        <v>48</v>
      </c>
      <c r="B23" s="9" t="s">
        <v>55</v>
      </c>
      <c r="C23" s="9" t="s">
        <v>32</v>
      </c>
      <c r="D23" s="15">
        <v>2183.32</v>
      </c>
    </row>
    <row r="24" spans="1:4" ht="15.75">
      <c r="A24" s="9" t="s">
        <v>49</v>
      </c>
      <c r="B24" s="9" t="s">
        <v>56</v>
      </c>
      <c r="C24" s="9" t="s">
        <v>32</v>
      </c>
      <c r="D24" s="15">
        <f>D22-D102</f>
        <v>-323130.0464951144</v>
      </c>
    </row>
    <row r="25" spans="1:5" ht="15.75">
      <c r="A25" s="9" t="s">
        <v>50</v>
      </c>
      <c r="B25" s="9" t="s">
        <v>57</v>
      </c>
      <c r="C25" s="9" t="s">
        <v>32</v>
      </c>
      <c r="D25" s="15">
        <v>135273.72</v>
      </c>
      <c r="E25" s="10">
        <f>D25+F16</f>
        <v>135273.7229197047</v>
      </c>
    </row>
    <row r="26" spans="1:4" ht="35.25" customHeight="1">
      <c r="A26" s="43" t="s">
        <v>58</v>
      </c>
      <c r="B26" s="43"/>
      <c r="C26" s="43"/>
      <c r="D26" s="43"/>
    </row>
    <row r="27" spans="1:22" s="5" customFormat="1" ht="31.5" customHeight="1">
      <c r="A27" s="14" t="s">
        <v>21</v>
      </c>
      <c r="B27" s="3" t="s">
        <v>60</v>
      </c>
      <c r="C27" s="3" t="s">
        <v>127</v>
      </c>
      <c r="D27" s="16" t="s">
        <v>128</v>
      </c>
      <c r="E27" s="42" t="s">
        <v>252</v>
      </c>
      <c r="F27" s="42" t="s">
        <v>253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129</v>
      </c>
      <c r="B28" s="17" t="s">
        <v>130</v>
      </c>
      <c r="C28" s="18" t="s">
        <v>26</v>
      </c>
      <c r="D28" s="19" t="s">
        <v>26</v>
      </c>
      <c r="E28" s="42"/>
      <c r="F28" s="42"/>
    </row>
    <row r="29" spans="1:6" ht="15.75">
      <c r="A29" s="20" t="s">
        <v>64</v>
      </c>
      <c r="B29" s="21" t="s">
        <v>131</v>
      </c>
      <c r="C29" s="22" t="s">
        <v>132</v>
      </c>
      <c r="D29" s="23">
        <f>E29*E$2*10+F29*E$2*2</f>
        <v>1450.9575077267205</v>
      </c>
      <c r="E29" s="24">
        <v>0.037371679389165594</v>
      </c>
      <c r="F29" s="36">
        <v>0.0418189092364763</v>
      </c>
    </row>
    <row r="30" spans="1:6" ht="15.75">
      <c r="A30" s="20" t="s">
        <v>66</v>
      </c>
      <c r="B30" s="21" t="s">
        <v>115</v>
      </c>
      <c r="C30" s="22" t="s">
        <v>132</v>
      </c>
      <c r="D30" s="23">
        <f aca="true" t="shared" si="0" ref="D30:D60">E30*E$2*10+F30*E$2*2</f>
        <v>978.5877229406242</v>
      </c>
      <c r="E30" s="24">
        <v>0.0252050569649064</v>
      </c>
      <c r="F30" s="36">
        <v>0.028204458743730263</v>
      </c>
    </row>
    <row r="31" spans="1:6" ht="15.75">
      <c r="A31" s="20" t="s">
        <v>68</v>
      </c>
      <c r="B31" s="21" t="s">
        <v>80</v>
      </c>
      <c r="C31" s="22" t="s">
        <v>132</v>
      </c>
      <c r="D31" s="23">
        <f t="shared" si="0"/>
        <v>869.7094962721726</v>
      </c>
      <c r="E31" s="24">
        <v>0.022400727990524998</v>
      </c>
      <c r="F31" s="36">
        <v>0.025066414621397474</v>
      </c>
    </row>
    <row r="32" spans="1:6" ht="15.75">
      <c r="A32" s="20" t="s">
        <v>122</v>
      </c>
      <c r="B32" s="21" t="s">
        <v>133</v>
      </c>
      <c r="C32" s="22" t="s">
        <v>132</v>
      </c>
      <c r="D32" s="23">
        <f t="shared" si="0"/>
        <v>2647.1136387077568</v>
      </c>
      <c r="E32" s="24">
        <v>0.0681805509021882</v>
      </c>
      <c r="F32" s="36">
        <v>0.0762940364595486</v>
      </c>
    </row>
    <row r="33" spans="1:22" s="5" customFormat="1" ht="15.75">
      <c r="A33" s="20" t="s">
        <v>124</v>
      </c>
      <c r="B33" s="21" t="s">
        <v>0</v>
      </c>
      <c r="C33" s="22" t="s">
        <v>132</v>
      </c>
      <c r="D33" s="23">
        <f t="shared" si="0"/>
        <v>27386.070777155895</v>
      </c>
      <c r="E33" s="24">
        <v>0.7053710748679144</v>
      </c>
      <c r="F33" s="36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72</v>
      </c>
      <c r="B34" s="21" t="s">
        <v>134</v>
      </c>
      <c r="C34" s="22" t="s">
        <v>132</v>
      </c>
      <c r="D34" s="23">
        <f t="shared" si="0"/>
        <v>3163.10993227983</v>
      </c>
      <c r="E34" s="24">
        <v>0.0814708422764586</v>
      </c>
      <c r="F34" s="36">
        <v>0.09116587250735717</v>
      </c>
    </row>
    <row r="35" spans="1:6" ht="15.75">
      <c r="A35" s="20" t="s">
        <v>74</v>
      </c>
      <c r="B35" s="21" t="s">
        <v>116</v>
      </c>
      <c r="C35" s="22" t="s">
        <v>132</v>
      </c>
      <c r="D35" s="23">
        <f t="shared" si="0"/>
        <v>5012.11232135447</v>
      </c>
      <c r="E35" s="24">
        <v>0.12909478998431476</v>
      </c>
      <c r="F35" s="36">
        <v>0.1444570699924482</v>
      </c>
    </row>
    <row r="36" spans="1:6" ht="15.75">
      <c r="A36" s="20" t="s">
        <v>76</v>
      </c>
      <c r="B36" s="21" t="s">
        <v>15</v>
      </c>
      <c r="C36" s="22" t="s">
        <v>132</v>
      </c>
      <c r="D36" s="23">
        <f t="shared" si="0"/>
        <v>8753.085449752005</v>
      </c>
      <c r="E36" s="24">
        <v>0.22544940244777514</v>
      </c>
      <c r="F36" s="36">
        <v>0.2522778813390604</v>
      </c>
    </row>
    <row r="37" spans="1:6" ht="31.5">
      <c r="A37" s="20" t="s">
        <v>77</v>
      </c>
      <c r="B37" s="21" t="s">
        <v>135</v>
      </c>
      <c r="C37" s="22" t="s">
        <v>132</v>
      </c>
      <c r="D37" s="23">
        <f t="shared" si="0"/>
        <v>39.25445564255482</v>
      </c>
      <c r="E37" s="24">
        <v>0.00101105988497775</v>
      </c>
      <c r="F37" s="36">
        <v>0.0011313760112901022</v>
      </c>
    </row>
    <row r="38" spans="1:6" ht="15.75">
      <c r="A38" s="20" t="s">
        <v>126</v>
      </c>
      <c r="B38" s="21" t="s">
        <v>136</v>
      </c>
      <c r="C38" s="22" t="s">
        <v>132</v>
      </c>
      <c r="D38" s="23">
        <f t="shared" si="0"/>
        <v>6750.732121388726</v>
      </c>
      <c r="E38" s="24">
        <v>0.17387566151261669</v>
      </c>
      <c r="F38" s="36">
        <v>0.19456686523261807</v>
      </c>
    </row>
    <row r="39" spans="1:6" ht="15.75">
      <c r="A39" s="20" t="s">
        <v>78</v>
      </c>
      <c r="B39" s="21" t="s">
        <v>137</v>
      </c>
      <c r="C39" s="22" t="s">
        <v>132</v>
      </c>
      <c r="D39" s="23">
        <f t="shared" si="0"/>
        <v>16446.30059715503</v>
      </c>
      <c r="E39" s="24">
        <v>0.42360018800115107</v>
      </c>
      <c r="F39" s="36">
        <v>0.47400861037328806</v>
      </c>
    </row>
    <row r="40" spans="1:6" ht="31.5">
      <c r="A40" s="20" t="s">
        <v>138</v>
      </c>
      <c r="B40" s="21" t="s">
        <v>139</v>
      </c>
      <c r="C40" s="22" t="s">
        <v>132</v>
      </c>
      <c r="D40" s="23">
        <f t="shared" si="0"/>
        <v>209.10636969830398</v>
      </c>
      <c r="E40" s="24">
        <v>0.0053858615190192</v>
      </c>
      <c r="F40" s="36">
        <v>0.006026779039782484</v>
      </c>
    </row>
    <row r="41" spans="1:6" ht="31.5">
      <c r="A41" s="20" t="s">
        <v>140</v>
      </c>
      <c r="B41" s="21" t="s">
        <v>141</v>
      </c>
      <c r="C41" s="22" t="s">
        <v>132</v>
      </c>
      <c r="D41" s="23">
        <f t="shared" si="0"/>
        <v>755.3309446813512</v>
      </c>
      <c r="E41" s="24">
        <v>0.01945472954723055</v>
      </c>
      <c r="F41" s="36">
        <v>0.021769842363350986</v>
      </c>
    </row>
    <row r="42" spans="1:6" ht="31.5">
      <c r="A42" s="20" t="s">
        <v>142</v>
      </c>
      <c r="B42" s="21" t="s">
        <v>143</v>
      </c>
      <c r="C42" s="22" t="s">
        <v>132</v>
      </c>
      <c r="D42" s="23">
        <f t="shared" si="0"/>
        <v>4531.985668088108</v>
      </c>
      <c r="E42" s="24">
        <v>0.1167283772833833</v>
      </c>
      <c r="F42" s="36">
        <v>0.13061905418010591</v>
      </c>
    </row>
    <row r="43" spans="1:6" ht="15.75">
      <c r="A43" s="20" t="s">
        <v>144</v>
      </c>
      <c r="B43" s="21" t="s">
        <v>145</v>
      </c>
      <c r="C43" s="22" t="s">
        <v>132</v>
      </c>
      <c r="D43" s="23">
        <f t="shared" si="0"/>
        <v>8206.625818148343</v>
      </c>
      <c r="E43" s="24">
        <v>0.21137448016875554</v>
      </c>
      <c r="F43" s="36">
        <v>0.23652804330883745</v>
      </c>
    </row>
    <row r="44" spans="1:6" ht="15.75">
      <c r="A44" s="20" t="s">
        <v>146</v>
      </c>
      <c r="B44" s="21" t="s">
        <v>147</v>
      </c>
      <c r="C44" s="22" t="s">
        <v>132</v>
      </c>
      <c r="D44" s="23">
        <f t="shared" si="0"/>
        <v>14997.881700930942</v>
      </c>
      <c r="E44" s="24">
        <v>0.38629389452071455</v>
      </c>
      <c r="F44" s="36">
        <v>0.4322628679686796</v>
      </c>
    </row>
    <row r="45" spans="1:6" ht="15.75">
      <c r="A45" s="20" t="s">
        <v>148</v>
      </c>
      <c r="B45" s="21" t="s">
        <v>149</v>
      </c>
      <c r="C45" s="22" t="s">
        <v>132</v>
      </c>
      <c r="D45" s="23">
        <f t="shared" si="0"/>
        <v>1982.608572231694</v>
      </c>
      <c r="E45" s="24">
        <v>0.051065183867265454</v>
      </c>
      <c r="F45" s="36">
        <v>0.05714194074747004</v>
      </c>
    </row>
    <row r="46" spans="1:6" ht="15.75">
      <c r="A46" s="20" t="s">
        <v>150</v>
      </c>
      <c r="B46" s="21" t="s">
        <v>14</v>
      </c>
      <c r="C46" s="22" t="s">
        <v>132</v>
      </c>
      <c r="D46" s="23">
        <f t="shared" si="0"/>
        <v>32620.922752204286</v>
      </c>
      <c r="E46" s="24">
        <v>0.8402028729181268</v>
      </c>
      <c r="F46" s="36">
        <v>0.9401870147953839</v>
      </c>
    </row>
    <row r="47" spans="1:6" ht="31.5">
      <c r="A47" s="20" t="s">
        <v>151</v>
      </c>
      <c r="B47" s="21" t="s">
        <v>152</v>
      </c>
      <c r="C47" s="22" t="s">
        <v>132</v>
      </c>
      <c r="D47" s="23">
        <f t="shared" si="0"/>
        <v>3393.32438650928</v>
      </c>
      <c r="E47" s="24">
        <v>0.08740037551805864</v>
      </c>
      <c r="F47" s="36">
        <v>0.09780102020470761</v>
      </c>
    </row>
    <row r="48" spans="1:6" ht="31.5">
      <c r="A48" s="20" t="s">
        <v>153</v>
      </c>
      <c r="B48" s="21" t="s">
        <v>154</v>
      </c>
      <c r="C48" s="22" t="s">
        <v>132</v>
      </c>
      <c r="D48" s="23">
        <f t="shared" si="0"/>
        <v>7386.560280149869</v>
      </c>
      <c r="E48" s="24">
        <v>0.19025240994893294</v>
      </c>
      <c r="F48" s="36">
        <v>0.21289244673285596</v>
      </c>
    </row>
    <row r="49" spans="1:6" ht="31.5">
      <c r="A49" s="20" t="s">
        <v>155</v>
      </c>
      <c r="B49" s="21" t="s">
        <v>156</v>
      </c>
      <c r="C49" s="22" t="s">
        <v>132</v>
      </c>
      <c r="D49" s="23">
        <f t="shared" si="0"/>
        <v>2698.5910386222445</v>
      </c>
      <c r="E49" s="24">
        <v>0.06950643182919496</v>
      </c>
      <c r="F49" s="36">
        <v>0.07777769721686915</v>
      </c>
    </row>
    <row r="50" spans="1:6" ht="31.5">
      <c r="A50" s="20" t="s">
        <v>157</v>
      </c>
      <c r="B50" s="21" t="s">
        <v>158</v>
      </c>
      <c r="C50" s="22" t="s">
        <v>132</v>
      </c>
      <c r="D50" s="23">
        <f t="shared" si="0"/>
        <v>5223.099144017686</v>
      </c>
      <c r="E50" s="24">
        <v>0.13452908550979994</v>
      </c>
      <c r="F50" s="36">
        <v>0.15053804668546614</v>
      </c>
    </row>
    <row r="51" spans="1:6" ht="15.75">
      <c r="A51" s="20" t="s">
        <v>159</v>
      </c>
      <c r="B51" s="21" t="s">
        <v>245</v>
      </c>
      <c r="C51" s="22" t="s">
        <v>132</v>
      </c>
      <c r="D51" s="23">
        <f t="shared" si="0"/>
        <v>5951.63363394903</v>
      </c>
      <c r="E51" s="24">
        <v>0.15329363046489</v>
      </c>
      <c r="F51" s="36">
        <v>0.17153557249021192</v>
      </c>
    </row>
    <row r="52" spans="1:7" ht="15.75">
      <c r="A52" s="20" t="s">
        <v>161</v>
      </c>
      <c r="B52" s="21" t="s">
        <v>113</v>
      </c>
      <c r="C52" s="22" t="s">
        <v>132</v>
      </c>
      <c r="D52" s="23">
        <f>G52</f>
        <v>44148.92</v>
      </c>
      <c r="E52" s="24">
        <v>0.09650960128415159</v>
      </c>
      <c r="F52" s="36">
        <v>0.10799424383696563</v>
      </c>
      <c r="G52" s="45">
        <v>44148.92</v>
      </c>
    </row>
    <row r="53" spans="1:6" ht="15.75">
      <c r="A53" s="20" t="s">
        <v>163</v>
      </c>
      <c r="B53" s="21" t="s">
        <v>160</v>
      </c>
      <c r="C53" s="22" t="s">
        <v>132</v>
      </c>
      <c r="D53" s="23">
        <f t="shared" si="0"/>
        <v>1061.8447779621383</v>
      </c>
      <c r="E53" s="24">
        <v>0.027349472601188547</v>
      </c>
      <c r="F53" s="36">
        <v>0.030604059840729985</v>
      </c>
    </row>
    <row r="54" spans="1:6" ht="31.5">
      <c r="A54" s="20" t="s">
        <v>165</v>
      </c>
      <c r="B54" s="21" t="s">
        <v>162</v>
      </c>
      <c r="C54" s="22" t="s">
        <v>132</v>
      </c>
      <c r="D54" s="23">
        <f t="shared" si="0"/>
        <v>13567.797221114753</v>
      </c>
      <c r="E54" s="24">
        <v>0.34945983260332153</v>
      </c>
      <c r="F54" s="36">
        <v>0.3910455526831168</v>
      </c>
    </row>
    <row r="55" spans="1:6" ht="15.75">
      <c r="A55" s="20" t="s">
        <v>168</v>
      </c>
      <c r="B55" s="21" t="s">
        <v>164</v>
      </c>
      <c r="C55" s="22" t="s">
        <v>132</v>
      </c>
      <c r="D55" s="23">
        <f t="shared" si="0"/>
        <v>2820.679447369208</v>
      </c>
      <c r="E55" s="24">
        <v>0.072651009699</v>
      </c>
      <c r="F55" s="36">
        <v>0.081296479853181</v>
      </c>
    </row>
    <row r="56" spans="1:6" ht="15.75">
      <c r="A56" s="20" t="s">
        <v>170</v>
      </c>
      <c r="B56" s="21" t="s">
        <v>166</v>
      </c>
      <c r="C56" s="22" t="s">
        <v>167</v>
      </c>
      <c r="D56" s="23">
        <f t="shared" si="0"/>
        <v>18290.88392176212</v>
      </c>
      <c r="E56" s="24">
        <v>0.4711103157938121</v>
      </c>
      <c r="F56" s="36">
        <v>0.5271724433732757</v>
      </c>
    </row>
    <row r="57" spans="1:6" ht="31.5">
      <c r="A57" s="20" t="s">
        <v>172</v>
      </c>
      <c r="B57" s="21" t="s">
        <v>169</v>
      </c>
      <c r="C57" s="22" t="s">
        <v>6</v>
      </c>
      <c r="D57" s="23">
        <f t="shared" si="0"/>
        <v>5384.53603105545</v>
      </c>
      <c r="E57" s="24">
        <v>0.13868714496490603</v>
      </c>
      <c r="F57" s="36">
        <v>0.15519091521572984</v>
      </c>
    </row>
    <row r="58" spans="1:6" ht="15.75">
      <c r="A58" s="20" t="s">
        <v>175</v>
      </c>
      <c r="B58" s="21" t="s">
        <v>171</v>
      </c>
      <c r="C58" s="22" t="s">
        <v>6</v>
      </c>
      <c r="D58" s="23">
        <f t="shared" si="0"/>
        <v>3732.7461466760424</v>
      </c>
      <c r="E58" s="24">
        <v>0.09614271368517166</v>
      </c>
      <c r="F58" s="36">
        <v>0.10758369661370709</v>
      </c>
    </row>
    <row r="59" spans="1:22" ht="15.75">
      <c r="A59" s="20" t="s">
        <v>246</v>
      </c>
      <c r="B59" s="21" t="s">
        <v>173</v>
      </c>
      <c r="C59" s="22" t="s">
        <v>174</v>
      </c>
      <c r="D59" s="23">
        <f t="shared" si="0"/>
        <v>5582.2186489919095</v>
      </c>
      <c r="E59" s="24">
        <v>0.1437787698946443</v>
      </c>
      <c r="F59" s="36">
        <v>0.160888443512107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5.75">
      <c r="A60" s="20" t="s">
        <v>247</v>
      </c>
      <c r="B60" s="21" t="s">
        <v>176</v>
      </c>
      <c r="C60" s="22" t="s">
        <v>174</v>
      </c>
      <c r="D60" s="23">
        <f t="shared" si="0"/>
        <v>2158.477935775164</v>
      </c>
      <c r="E60" s="24">
        <v>0.0555949743219981</v>
      </c>
      <c r="F60" s="36">
        <v>0.062210776266315874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5" customFormat="1" ht="24.75" customHeight="1">
      <c r="A61" s="14" t="s">
        <v>177</v>
      </c>
      <c r="B61" s="25" t="s">
        <v>178</v>
      </c>
      <c r="C61" s="26" t="s">
        <v>26</v>
      </c>
      <c r="D61" s="27" t="s">
        <v>26</v>
      </c>
      <c r="E61" s="24"/>
      <c r="F61" s="3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179</v>
      </c>
      <c r="B62" s="21" t="s">
        <v>180</v>
      </c>
      <c r="C62" s="26" t="s">
        <v>26</v>
      </c>
      <c r="D62" s="27" t="s">
        <v>26</v>
      </c>
      <c r="E62" s="24"/>
      <c r="F62" s="36"/>
    </row>
    <row r="63" spans="1:6" ht="31.5">
      <c r="A63" s="6" t="s">
        <v>181</v>
      </c>
      <c r="B63" s="21" t="s">
        <v>8</v>
      </c>
      <c r="C63" s="26" t="s">
        <v>182</v>
      </c>
      <c r="D63" s="23">
        <f aca="true" t="shared" si="1" ref="D63:D70">E63*E$2*10+F63*E$2*2</f>
        <v>7474.800535528403</v>
      </c>
      <c r="E63" s="24">
        <v>0.19252517570235</v>
      </c>
      <c r="F63" s="36">
        <v>0.21543567161092966</v>
      </c>
    </row>
    <row r="64" spans="1:6" ht="31.5">
      <c r="A64" s="6" t="s">
        <v>183</v>
      </c>
      <c r="B64" s="21" t="s">
        <v>184</v>
      </c>
      <c r="C64" s="26" t="s">
        <v>11</v>
      </c>
      <c r="D64" s="23">
        <f t="shared" si="1"/>
        <v>14150.408560968863</v>
      </c>
      <c r="E64" s="24">
        <v>0.36446589865665</v>
      </c>
      <c r="F64" s="36">
        <v>0.4078373405967914</v>
      </c>
    </row>
    <row r="65" spans="1:6" ht="15.75">
      <c r="A65" s="6" t="s">
        <v>185</v>
      </c>
      <c r="B65" s="21" t="s">
        <v>186</v>
      </c>
      <c r="C65" s="26" t="s">
        <v>10</v>
      </c>
      <c r="D65" s="23">
        <f t="shared" si="1"/>
        <v>3619.8719574571505</v>
      </c>
      <c r="E65" s="24">
        <v>0.09323546244705</v>
      </c>
      <c r="F65" s="36">
        <v>0.10433048247824894</v>
      </c>
    </row>
    <row r="66" spans="1:6" ht="15.75">
      <c r="A66" s="6" t="s">
        <v>187</v>
      </c>
      <c r="B66" s="21" t="s">
        <v>13</v>
      </c>
      <c r="C66" s="26" t="s">
        <v>10</v>
      </c>
      <c r="D66" s="23">
        <f t="shared" si="1"/>
        <v>7427.789211405582</v>
      </c>
      <c r="E66" s="24">
        <v>0.1913143255407</v>
      </c>
      <c r="F66" s="36">
        <v>0.2140807302800433</v>
      </c>
    </row>
    <row r="67" spans="1:22" s="5" customFormat="1" ht="15.75">
      <c r="A67" s="6" t="s">
        <v>188</v>
      </c>
      <c r="B67" s="21" t="s">
        <v>121</v>
      </c>
      <c r="C67" s="26" t="s">
        <v>132</v>
      </c>
      <c r="D67" s="23">
        <f t="shared" si="1"/>
        <v>1927.4642890356258</v>
      </c>
      <c r="E67" s="24">
        <v>0.04964485662765</v>
      </c>
      <c r="F67" s="36">
        <v>0.05555259456634035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189</v>
      </c>
      <c r="B68" s="21" t="s">
        <v>190</v>
      </c>
      <c r="C68" s="26" t="s">
        <v>132</v>
      </c>
      <c r="D68" s="23">
        <f t="shared" si="1"/>
        <v>10154.44601052915</v>
      </c>
      <c r="E68" s="24">
        <v>0.2615436349164</v>
      </c>
      <c r="F68" s="36">
        <v>0.2926673274714516</v>
      </c>
    </row>
    <row r="69" spans="1:6" ht="15.75">
      <c r="A69" s="6" t="s">
        <v>191</v>
      </c>
      <c r="B69" s="21" t="s">
        <v>192</v>
      </c>
      <c r="C69" s="26" t="s">
        <v>9</v>
      </c>
      <c r="D69" s="23">
        <f t="shared" si="1"/>
        <v>2068.498261404086</v>
      </c>
      <c r="E69" s="24">
        <v>0.05327740711259999</v>
      </c>
      <c r="F69" s="36">
        <v>0.05961741855899939</v>
      </c>
    </row>
    <row r="70" spans="1:6" ht="15.75">
      <c r="A70" s="6" t="s">
        <v>193</v>
      </c>
      <c r="B70" s="21" t="s">
        <v>194</v>
      </c>
      <c r="C70" s="26" t="s">
        <v>7</v>
      </c>
      <c r="D70" s="23">
        <f t="shared" si="1"/>
        <v>1598.3850201758848</v>
      </c>
      <c r="E70" s="24">
        <v>0.04116890549610001</v>
      </c>
      <c r="F70" s="36">
        <v>0.04606800525013591</v>
      </c>
    </row>
    <row r="71" spans="1:6" ht="31.5">
      <c r="A71" s="6" t="s">
        <v>67</v>
      </c>
      <c r="B71" s="21" t="s">
        <v>195</v>
      </c>
      <c r="C71" s="19" t="s">
        <v>26</v>
      </c>
      <c r="D71" s="19" t="s">
        <v>26</v>
      </c>
      <c r="E71" s="24"/>
      <c r="F71" s="36"/>
    </row>
    <row r="72" spans="1:6" ht="15.75">
      <c r="A72" s="6" t="s">
        <v>196</v>
      </c>
      <c r="B72" s="21" t="s">
        <v>197</v>
      </c>
      <c r="C72" s="26" t="s">
        <v>11</v>
      </c>
      <c r="D72" s="23">
        <f aca="true" t="shared" si="2" ref="D72:D77">E72*E$2*10+F72*E$2*2</f>
        <v>12599.034864915799</v>
      </c>
      <c r="E72" s="24">
        <v>0.3245078433222</v>
      </c>
      <c r="F72" s="36">
        <v>0.3631242766775418</v>
      </c>
    </row>
    <row r="73" spans="1:22" s="5" customFormat="1" ht="15.75">
      <c r="A73" s="6" t="s">
        <v>198</v>
      </c>
      <c r="B73" s="21" t="s">
        <v>199</v>
      </c>
      <c r="C73" s="26" t="s">
        <v>11</v>
      </c>
      <c r="D73" s="23">
        <f t="shared" si="2"/>
        <v>30181.270086850527</v>
      </c>
      <c r="E73" s="24">
        <v>0.7773658037793</v>
      </c>
      <c r="F73" s="36">
        <v>0.8698723344290367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200</v>
      </c>
      <c r="B74" s="21" t="s">
        <v>114</v>
      </c>
      <c r="C74" s="26" t="s">
        <v>201</v>
      </c>
      <c r="D74" s="23">
        <f t="shared" si="2"/>
        <v>2679.6454750007483</v>
      </c>
      <c r="E74" s="24">
        <v>0.06901845921405</v>
      </c>
      <c r="F74" s="36">
        <v>0.07723165586052196</v>
      </c>
    </row>
    <row r="75" spans="1:6" ht="15.75">
      <c r="A75" s="6" t="s">
        <v>202</v>
      </c>
      <c r="B75" s="21" t="s">
        <v>203</v>
      </c>
      <c r="C75" s="26" t="s">
        <v>9</v>
      </c>
      <c r="D75" s="23">
        <f t="shared" si="2"/>
        <v>1128.2717789476833</v>
      </c>
      <c r="E75" s="24">
        <v>0.029060403879600002</v>
      </c>
      <c r="F75" s="36">
        <v>0.0325185919412724</v>
      </c>
    </row>
    <row r="76" spans="1:6" ht="15.75">
      <c r="A76" s="6" t="s">
        <v>204</v>
      </c>
      <c r="B76" s="21" t="s">
        <v>205</v>
      </c>
      <c r="C76" s="26" t="s">
        <v>12</v>
      </c>
      <c r="D76" s="23">
        <f t="shared" si="2"/>
        <v>13351.216050880917</v>
      </c>
      <c r="E76" s="24">
        <v>0.3438814459085999</v>
      </c>
      <c r="F76" s="36">
        <v>0.38480333797172334</v>
      </c>
    </row>
    <row r="77" spans="1:6" ht="15.75">
      <c r="A77" s="6" t="s">
        <v>206</v>
      </c>
      <c r="B77" s="21" t="s">
        <v>207</v>
      </c>
      <c r="C77" s="26" t="s">
        <v>11</v>
      </c>
      <c r="D77" s="23">
        <f t="shared" si="2"/>
        <v>564.1358894738416</v>
      </c>
      <c r="E77" s="24">
        <v>0.014530201939800001</v>
      </c>
      <c r="F77" s="36">
        <v>0.0162592959706362</v>
      </c>
    </row>
    <row r="78" spans="1:6" ht="15.75">
      <c r="A78" s="14" t="s">
        <v>208</v>
      </c>
      <c r="B78" s="28" t="s">
        <v>209</v>
      </c>
      <c r="C78" s="19" t="s">
        <v>26</v>
      </c>
      <c r="D78" s="19" t="s">
        <v>26</v>
      </c>
      <c r="E78" s="24"/>
      <c r="F78" s="36"/>
    </row>
    <row r="79" spans="1:22" s="5" customFormat="1" ht="15.75">
      <c r="A79" s="6" t="s">
        <v>61</v>
      </c>
      <c r="B79" s="29" t="s">
        <v>2</v>
      </c>
      <c r="C79" s="30" t="s">
        <v>210</v>
      </c>
      <c r="D79" s="23">
        <f>E79*E$2*10+F79*E$2*2</f>
        <v>2263.73629048616</v>
      </c>
      <c r="E79" s="24">
        <v>0.0583060678339325</v>
      </c>
      <c r="F79" s="36">
        <v>0.06524448990617042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6" t="s">
        <v>211</v>
      </c>
      <c r="B80" s="31" t="s">
        <v>3</v>
      </c>
      <c r="C80" s="26" t="s">
        <v>132</v>
      </c>
      <c r="D80" s="23">
        <f>E80*E$2*10+F80*E$2*2</f>
        <v>1398.8219492745134</v>
      </c>
      <c r="E80" s="24">
        <v>0.03602884655989575</v>
      </c>
      <c r="F80" s="36">
        <v>0.040316279300523346</v>
      </c>
    </row>
    <row r="81" spans="1:6" ht="31.5">
      <c r="A81" s="14" t="s">
        <v>212</v>
      </c>
      <c r="B81" s="32" t="s">
        <v>213</v>
      </c>
      <c r="C81" s="19" t="s">
        <v>26</v>
      </c>
      <c r="D81" s="19" t="s">
        <v>26</v>
      </c>
      <c r="E81" s="24"/>
      <c r="F81" s="36"/>
    </row>
    <row r="82" spans="1:6" ht="31.5">
      <c r="A82" s="6" t="s">
        <v>62</v>
      </c>
      <c r="B82" s="33" t="s">
        <v>214</v>
      </c>
      <c r="C82" s="26" t="s">
        <v>215</v>
      </c>
      <c r="D82" s="23">
        <f>E82*E$2*10+F82*E$2*2</f>
        <v>1335.121605088092</v>
      </c>
      <c r="E82" s="24">
        <v>0.03438814459086</v>
      </c>
      <c r="F82" s="36">
        <v>0.03848033379717234</v>
      </c>
    </row>
    <row r="83" spans="1:6" ht="15.75">
      <c r="A83" s="6" t="s">
        <v>216</v>
      </c>
      <c r="B83" s="31" t="s">
        <v>217</v>
      </c>
      <c r="C83" s="22" t="s">
        <v>210</v>
      </c>
      <c r="D83" s="23">
        <f>E83*E$2*10+F83*E$2*2</f>
        <v>3560.35562111766</v>
      </c>
      <c r="E83" s="24">
        <v>0.0917025261424011</v>
      </c>
      <c r="F83" s="36">
        <v>0.10261512675334683</v>
      </c>
    </row>
    <row r="84" spans="1:6" ht="15.75">
      <c r="A84" s="6" t="s">
        <v>69</v>
      </c>
      <c r="B84" s="33" t="s">
        <v>218</v>
      </c>
      <c r="C84" s="26" t="s">
        <v>132</v>
      </c>
      <c r="D84" s="23">
        <f>E84*E$2*10+F84*E$2*2</f>
        <v>2930.2628438995016</v>
      </c>
      <c r="E84" s="24">
        <v>0.07547350142580614</v>
      </c>
      <c r="F84" s="36">
        <v>0.08445484809547707</v>
      </c>
    </row>
    <row r="85" spans="1:22" s="5" customFormat="1" ht="15.75">
      <c r="A85" s="14" t="s">
        <v>219</v>
      </c>
      <c r="B85" s="32" t="s">
        <v>220</v>
      </c>
      <c r="C85" s="19" t="s">
        <v>26</v>
      </c>
      <c r="D85" s="19" t="s">
        <v>26</v>
      </c>
      <c r="E85" s="24"/>
      <c r="F85" s="3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31.5">
      <c r="A86" s="6" t="s">
        <v>63</v>
      </c>
      <c r="B86" s="21" t="s">
        <v>221</v>
      </c>
      <c r="C86" s="34" t="s">
        <v>5</v>
      </c>
      <c r="D86" s="23">
        <f>E86*E$2*10+F86*E$2*2</f>
        <v>33420.35031891284</v>
      </c>
      <c r="E86" s="24">
        <v>0.860793379916985</v>
      </c>
      <c r="F86" s="36">
        <v>0.9632277921271062</v>
      </c>
    </row>
    <row r="87" spans="1:6" ht="31.5">
      <c r="A87" s="6" t="s">
        <v>222</v>
      </c>
      <c r="B87" s="21" t="s">
        <v>223</v>
      </c>
      <c r="C87" s="34" t="s">
        <v>10</v>
      </c>
      <c r="D87" s="23">
        <f>E87*E$2*10+F87*E$2*2</f>
        <v>13346.514918468638</v>
      </c>
      <c r="E87" s="24">
        <v>0.343760360892435</v>
      </c>
      <c r="F87" s="36">
        <v>0.3846678438386348</v>
      </c>
    </row>
    <row r="88" spans="1:6" ht="15.75">
      <c r="A88" s="6" t="s">
        <v>70</v>
      </c>
      <c r="B88" s="21" t="s">
        <v>224</v>
      </c>
      <c r="C88" s="34" t="s">
        <v>6</v>
      </c>
      <c r="D88" s="23">
        <f>E88*E$2*10+F88*E$2*2</f>
        <v>2538.6115026322873</v>
      </c>
      <c r="E88" s="24">
        <v>0.0653859087291</v>
      </c>
      <c r="F88" s="36">
        <v>0.0731668318678629</v>
      </c>
    </row>
    <row r="89" spans="1:6" ht="15.75">
      <c r="A89" s="6" t="s">
        <v>123</v>
      </c>
      <c r="B89" s="21" t="s">
        <v>225</v>
      </c>
      <c r="C89" s="34" t="s">
        <v>12</v>
      </c>
      <c r="D89" s="23">
        <f>E89*E$2*10+F89*E$2*2</f>
        <v>1212.8921623687595</v>
      </c>
      <c r="E89" s="24">
        <v>0.031239934170569996</v>
      </c>
      <c r="F89" s="36">
        <v>0.03495748633686783</v>
      </c>
    </row>
    <row r="90" spans="1:6" ht="15.75">
      <c r="A90" s="6" t="s">
        <v>125</v>
      </c>
      <c r="B90" s="31" t="s">
        <v>226</v>
      </c>
      <c r="C90" s="22" t="s">
        <v>75</v>
      </c>
      <c r="D90" s="23">
        <f>E90*E$2*10+F90*E$2*2</f>
        <v>507.7223005264575</v>
      </c>
      <c r="E90" s="24">
        <v>0.01307718174582</v>
      </c>
      <c r="F90" s="36">
        <v>0.01463336637357258</v>
      </c>
    </row>
    <row r="91" spans="1:22" s="5" customFormat="1" ht="15.75">
      <c r="A91" s="6" t="s">
        <v>73</v>
      </c>
      <c r="B91" s="33" t="s">
        <v>227</v>
      </c>
      <c r="C91" s="19" t="s">
        <v>26</v>
      </c>
      <c r="D91" s="19" t="s">
        <v>26</v>
      </c>
      <c r="E91" s="24"/>
      <c r="F91" s="3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228</v>
      </c>
      <c r="B92" s="31" t="s">
        <v>229</v>
      </c>
      <c r="C92" s="26" t="s">
        <v>75</v>
      </c>
      <c r="D92" s="23">
        <f aca="true" t="shared" si="3" ref="D92:D97">E92*E$2*10+F92*E$2*2</f>
        <v>155.13736960530645</v>
      </c>
      <c r="E92" s="24">
        <v>0.003995805533445</v>
      </c>
      <c r="F92" s="36">
        <v>0.004471306391924955</v>
      </c>
    </row>
    <row r="93" spans="1:6" ht="15.75">
      <c r="A93" s="6" t="s">
        <v>230</v>
      </c>
      <c r="B93" s="31" t="s">
        <v>231</v>
      </c>
      <c r="C93" s="26" t="s">
        <v>75</v>
      </c>
      <c r="D93" s="23">
        <f t="shared" si="3"/>
        <v>23.505662061410074</v>
      </c>
      <c r="E93" s="24">
        <v>0.000605425080825</v>
      </c>
      <c r="F93" s="36">
        <v>0.0006774706654431751</v>
      </c>
    </row>
    <row r="94" spans="1:6" ht="15.75">
      <c r="A94" s="6" t="s">
        <v>232</v>
      </c>
      <c r="B94" s="31" t="s">
        <v>233</v>
      </c>
      <c r="C94" s="26" t="s">
        <v>75</v>
      </c>
      <c r="D94" s="23">
        <f t="shared" si="3"/>
        <v>23.505662061410074</v>
      </c>
      <c r="E94" s="24">
        <v>0.000605425080825</v>
      </c>
      <c r="F94" s="36">
        <v>0.0006774706654431751</v>
      </c>
    </row>
    <row r="95" spans="1:6" ht="15.75">
      <c r="A95" s="6" t="s">
        <v>234</v>
      </c>
      <c r="B95" s="31" t="s">
        <v>235</v>
      </c>
      <c r="C95" s="26" t="s">
        <v>75</v>
      </c>
      <c r="D95" s="23">
        <f t="shared" si="3"/>
        <v>131.6317075438964</v>
      </c>
      <c r="E95" s="24">
        <v>0.00339038045262</v>
      </c>
      <c r="F95" s="36">
        <v>0.0037938357264817803</v>
      </c>
    </row>
    <row r="96" spans="1:6" ht="15.75">
      <c r="A96" s="6" t="s">
        <v>236</v>
      </c>
      <c r="B96" s="31" t="s">
        <v>237</v>
      </c>
      <c r="C96" s="26" t="s">
        <v>75</v>
      </c>
      <c r="D96" s="23">
        <f t="shared" si="3"/>
        <v>4.701132412282014</v>
      </c>
      <c r="E96" s="24">
        <v>0.00012108501616500001</v>
      </c>
      <c r="F96" s="36">
        <v>0.000135494133088635</v>
      </c>
    </row>
    <row r="97" spans="1:6" ht="15.75">
      <c r="A97" s="6" t="s">
        <v>238</v>
      </c>
      <c r="B97" s="31" t="s">
        <v>239</v>
      </c>
      <c r="C97" s="22" t="s">
        <v>75</v>
      </c>
      <c r="D97" s="23">
        <f t="shared" si="3"/>
        <v>23.505662061410074</v>
      </c>
      <c r="E97" s="24">
        <v>0.000605425080825</v>
      </c>
      <c r="F97" s="36">
        <v>0.0006774706654431751</v>
      </c>
    </row>
    <row r="98" spans="1:6" ht="15.75">
      <c r="A98" s="14" t="s">
        <v>240</v>
      </c>
      <c r="B98" s="32" t="s">
        <v>241</v>
      </c>
      <c r="C98" s="1" t="s">
        <v>26</v>
      </c>
      <c r="D98" s="19" t="s">
        <v>26</v>
      </c>
      <c r="E98" s="24"/>
      <c r="F98" s="36"/>
    </row>
    <row r="99" spans="1:6" ht="15.75">
      <c r="A99" s="6" t="s">
        <v>65</v>
      </c>
      <c r="B99" s="31" t="s">
        <v>242</v>
      </c>
      <c r="C99" s="26" t="s">
        <v>4</v>
      </c>
      <c r="D99" s="23">
        <f>E99*E$2*10+F99*E$2*2</f>
        <v>41605.021848695826</v>
      </c>
      <c r="E99" s="24">
        <v>1.07160239306025</v>
      </c>
      <c r="F99" s="36">
        <v>1.1991230778344197</v>
      </c>
    </row>
    <row r="100" spans="1:6" ht="15.75">
      <c r="A100" s="6" t="s">
        <v>243</v>
      </c>
      <c r="B100" s="31" t="s">
        <v>1</v>
      </c>
      <c r="C100" s="19" t="s">
        <v>26</v>
      </c>
      <c r="D100" s="23">
        <f>E100*E$2*10+F100*E$2*2</f>
        <v>57607.6765801038</v>
      </c>
      <c r="E100" s="24">
        <v>1.48377578808591</v>
      </c>
      <c r="F100" s="36">
        <v>1.6603451068681332</v>
      </c>
    </row>
    <row r="101" spans="1:22" s="5" customFormat="1" ht="15.75">
      <c r="A101" s="6" t="s">
        <v>71</v>
      </c>
      <c r="B101" s="31" t="s">
        <v>244</v>
      </c>
      <c r="C101" s="1"/>
      <c r="D101" s="23">
        <f>E101*E$2*10+F101*E$2*2</f>
        <v>36826.32075161116</v>
      </c>
      <c r="E101" s="24">
        <v>0.9485194741285276</v>
      </c>
      <c r="F101" s="36">
        <v>1.0613932915498223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6" ht="15.75">
      <c r="A102" s="6"/>
      <c r="B102" s="3" t="s">
        <v>79</v>
      </c>
      <c r="C102" s="1" t="s">
        <v>32</v>
      </c>
      <c r="D102" s="7">
        <f>SUM(D29:D60)+SUM(D63:D70)+SUM(D72:D77)+SUM(D79:D80)+SUM(D82:D84)+SUM(D86:D90)+SUM(D92:D97)+SUM(D99:D101)</f>
        <v>566043.4423418193</v>
      </c>
      <c r="E102" s="35">
        <f>SUM(E29:E60)+SUM(E63:E70)+SUM(E72:E77)+SUM(E79:E80)+SUM(E82:E84)+SUM(E86:E90)+SUM(E92:E97)+SUM(E99:E101)</f>
        <v>13.53871908023581</v>
      </c>
      <c r="F102" s="35">
        <f>SUM(F29:F60)+SUM(F63:F70)+SUM(F72:F77)+SUM(F79:F80)+SUM(F82:F84)+SUM(F86:F90)+SUM(F92:F97)+SUM(F99:F101)</f>
        <v>15.149826650783869</v>
      </c>
    </row>
    <row r="103" spans="1:4" ht="15.75">
      <c r="A103" s="43" t="s">
        <v>81</v>
      </c>
      <c r="B103" s="43"/>
      <c r="C103" s="43"/>
      <c r="D103" s="43"/>
    </row>
    <row r="104" spans="1:4" ht="15.75">
      <c r="A104" s="6" t="s">
        <v>82</v>
      </c>
      <c r="B104" s="1" t="s">
        <v>83</v>
      </c>
      <c r="C104" s="1" t="s">
        <v>84</v>
      </c>
      <c r="D104" s="40">
        <v>8</v>
      </c>
    </row>
    <row r="105" spans="1:4" ht="15.75">
      <c r="A105" s="6" t="s">
        <v>85</v>
      </c>
      <c r="B105" s="1" t="s">
        <v>86</v>
      </c>
      <c r="C105" s="1" t="s">
        <v>84</v>
      </c>
      <c r="D105" s="40">
        <v>8</v>
      </c>
    </row>
    <row r="106" spans="1:4" ht="15.75">
      <c r="A106" s="6" t="s">
        <v>87</v>
      </c>
      <c r="B106" s="1" t="s">
        <v>88</v>
      </c>
      <c r="C106" s="1" t="s">
        <v>84</v>
      </c>
      <c r="D106" s="1">
        <v>0</v>
      </c>
    </row>
    <row r="107" spans="1:4" ht="15.75">
      <c r="A107" s="6" t="s">
        <v>89</v>
      </c>
      <c r="B107" s="1" t="s">
        <v>90</v>
      </c>
      <c r="C107" s="1" t="s">
        <v>32</v>
      </c>
      <c r="D107" s="41">
        <v>-41601.63</v>
      </c>
    </row>
    <row r="108" spans="1:4" ht="15.75">
      <c r="A108" s="43" t="s">
        <v>91</v>
      </c>
      <c r="B108" s="43"/>
      <c r="C108" s="43"/>
      <c r="D108" s="43"/>
    </row>
    <row r="109" spans="1:4" ht="15.75">
      <c r="A109" s="6" t="s">
        <v>92</v>
      </c>
      <c r="B109" s="1" t="s">
        <v>31</v>
      </c>
      <c r="C109" s="1" t="s">
        <v>32</v>
      </c>
      <c r="D109" s="1">
        <v>0</v>
      </c>
    </row>
    <row r="110" spans="1:4" ht="31.5">
      <c r="A110" s="6" t="s">
        <v>93</v>
      </c>
      <c r="B110" s="1" t="s">
        <v>33</v>
      </c>
      <c r="C110" s="1" t="s">
        <v>32</v>
      </c>
      <c r="D110" s="1">
        <v>0</v>
      </c>
    </row>
    <row r="111" spans="1:4" ht="15.75">
      <c r="A111" s="6" t="s">
        <v>94</v>
      </c>
      <c r="B111" s="1" t="s">
        <v>35</v>
      </c>
      <c r="C111" s="1" t="s">
        <v>32</v>
      </c>
      <c r="D111" s="1">
        <v>0</v>
      </c>
    </row>
    <row r="112" spans="1:4" ht="15.75">
      <c r="A112" s="6" t="s">
        <v>95</v>
      </c>
      <c r="B112" s="1" t="s">
        <v>55</v>
      </c>
      <c r="C112" s="1" t="s">
        <v>32</v>
      </c>
      <c r="D112" s="1">
        <v>0</v>
      </c>
    </row>
    <row r="113" spans="1:4" ht="15.75">
      <c r="A113" s="6" t="s">
        <v>96</v>
      </c>
      <c r="B113" s="1" t="s">
        <v>97</v>
      </c>
      <c r="C113" s="1" t="s">
        <v>32</v>
      </c>
      <c r="D113" s="1">
        <v>0</v>
      </c>
    </row>
    <row r="114" spans="1:4" ht="15.75">
      <c r="A114" s="6" t="s">
        <v>98</v>
      </c>
      <c r="B114" s="1" t="s">
        <v>57</v>
      </c>
      <c r="C114" s="1" t="s">
        <v>32</v>
      </c>
      <c r="D114" s="1">
        <v>0</v>
      </c>
    </row>
    <row r="115" spans="1:5" ht="15.75">
      <c r="A115" s="43" t="s">
        <v>99</v>
      </c>
      <c r="B115" s="43"/>
      <c r="C115" s="43"/>
      <c r="D115" s="43"/>
      <c r="E115" s="11"/>
    </row>
    <row r="116" spans="1:4" ht="15.75">
      <c r="A116" s="6" t="s">
        <v>100</v>
      </c>
      <c r="B116" s="1" t="s">
        <v>83</v>
      </c>
      <c r="C116" s="1" t="s">
        <v>84</v>
      </c>
      <c r="D116" s="1">
        <v>0</v>
      </c>
    </row>
    <row r="117" spans="1:4" ht="15.75">
      <c r="A117" s="6" t="s">
        <v>101</v>
      </c>
      <c r="B117" s="1" t="s">
        <v>86</v>
      </c>
      <c r="C117" s="1" t="s">
        <v>84</v>
      </c>
      <c r="D117" s="1">
        <v>0</v>
      </c>
    </row>
    <row r="118" spans="1:4" ht="15.75">
      <c r="A118" s="6" t="s">
        <v>102</v>
      </c>
      <c r="B118" s="1" t="s">
        <v>103</v>
      </c>
      <c r="C118" s="1" t="s">
        <v>84</v>
      </c>
      <c r="D118" s="1">
        <v>0</v>
      </c>
    </row>
    <row r="119" spans="1:4" ht="15.75">
      <c r="A119" s="6" t="s">
        <v>104</v>
      </c>
      <c r="B119" s="1" t="s">
        <v>90</v>
      </c>
      <c r="C119" s="1" t="s">
        <v>32</v>
      </c>
      <c r="D119" s="1">
        <v>0</v>
      </c>
    </row>
    <row r="120" spans="1:4" ht="15.75">
      <c r="A120" s="43" t="s">
        <v>105</v>
      </c>
      <c r="B120" s="43"/>
      <c r="C120" s="43"/>
      <c r="D120" s="43"/>
    </row>
    <row r="121" spans="1:4" ht="15.75">
      <c r="A121" s="6" t="s">
        <v>106</v>
      </c>
      <c r="B121" s="1" t="s">
        <v>107</v>
      </c>
      <c r="C121" s="1" t="s">
        <v>84</v>
      </c>
      <c r="D121" s="38">
        <v>22</v>
      </c>
    </row>
    <row r="122" spans="1:4" ht="15.75">
      <c r="A122" s="6" t="s">
        <v>108</v>
      </c>
      <c r="B122" s="1" t="s">
        <v>109</v>
      </c>
      <c r="C122" s="1" t="s">
        <v>84</v>
      </c>
      <c r="D122" s="38">
        <v>0</v>
      </c>
    </row>
    <row r="123" spans="1:4" ht="31.5">
      <c r="A123" s="6" t="s">
        <v>110</v>
      </c>
      <c r="B123" s="1" t="s">
        <v>111</v>
      </c>
      <c r="C123" s="1" t="s">
        <v>32</v>
      </c>
      <c r="D123" s="39">
        <v>143200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2024-03-28T13:35:04Z</dcterms:modified>
  <cp:category/>
  <cp:version/>
  <cp:contentType/>
  <cp:contentStatus/>
</cp:coreProperties>
</file>