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форме'!$A$1:$D$139</definedName>
  </definedNames>
  <calcPr fullCalcOnLoad="1"/>
</workbook>
</file>

<file path=xl/sharedStrings.xml><?xml version="1.0" encoding="utf-8"?>
<sst xmlns="http://schemas.openxmlformats.org/spreadsheetml/2006/main" count="412" uniqueCount="285">
  <si>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</si>
  <si>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</si>
  <si>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</si>
  <si>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</si>
  <si>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</si>
  <si>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</si>
  <si>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</si>
  <si>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</si>
  <si>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</si>
  <si>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</si>
  <si>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</si>
  <si>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</si>
  <si>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</si>
  <si>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</si>
  <si>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</si>
  <si>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</si>
  <si>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</si>
  <si>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</si>
  <si>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</si>
  <si>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</si>
  <si>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</si>
  <si>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</si>
  <si>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</si>
  <si>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</si>
  <si>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</si>
  <si>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</si>
  <si>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</si>
  <si>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</si>
  <si>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</si>
  <si>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</si>
  <si>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</si>
  <si>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</si>
  <si>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</si>
  <si>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</si>
  <si>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</si>
  <si>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</si>
  <si>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</si>
  <si>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</si>
  <si>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</si>
  <si>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</si>
  <si>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</si>
  <si>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</si>
  <si>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</si>
  <si>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</si>
  <si>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</si>
  <si>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</si>
  <si>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</si>
  <si>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</si>
  <si>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</si>
  <si>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</si>
  <si>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</si>
  <si>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</si>
  <si>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</si>
  <si>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</si>
  <si>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</si>
  <si>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</si>
  <si>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</si>
  <si>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</si>
  <si>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</si>
  <si>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</si>
  <si>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</si>
  <si>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</si>
  <si>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</si>
  <si>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</si>
  <si>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</si>
  <si>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</si>
  <si>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</si>
  <si>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</si>
  <si>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</si>
  <si>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</si>
  <si>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</si>
  <si>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</si>
  <si>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</si>
  <si>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</si>
  <si>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</si>
  <si>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</si>
  <si>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</si>
  <si>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</si>
  <si>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</si>
  <si>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</si>
  <si>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</si>
  <si>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</si>
  <si>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</si>
  <si>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</si>
  <si>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</si>
  <si>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</si>
  <si>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</si>
  <si>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</si>
  <si>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</si>
  <si>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</si>
  <si>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</si>
  <si>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</si>
  <si>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</si>
  <si>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</si>
  <si>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</si>
  <si>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</si>
  <si>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</si>
  <si>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</si>
  <si>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</si>
  <si>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</si>
  <si>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</si>
  <si>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</si>
  <si>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</si>
  <si>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</si>
  <si>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</si>
  <si>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</si>
  <si>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</si>
  <si>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</si>
  <si>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</si>
  <si>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</si>
  <si>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</si>
  <si>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</si>
  <si>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</si>
  <si>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</si>
  <si>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</si>
  <si>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</si>
  <si>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</si>
  <si>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</si>
  <si>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</si>
  <si>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</si>
  <si>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</si>
  <si>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</si>
  <si>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</si>
  <si>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мусоропроводных карманов</t>
  </si>
  <si>
    <t>21.4</t>
  </si>
  <si>
    <t>21.5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</si>
  <si>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</si>
  <si>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</si>
  <si>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</si>
  <si>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</si>
  <si>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Техническое освидетельствование лифта</t>
  </si>
  <si>
    <t>Мехуборка (асфальт) в зимний период</t>
  </si>
  <si>
    <t>Ремонт, восстановление полов  помещений общего пользования</t>
  </si>
  <si>
    <t>Уборка приямков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</si>
  <si>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</si>
  <si>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</si>
  <si>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</si>
  <si>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</si>
  <si>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</si>
  <si>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</si>
  <si>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</si>
  <si>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</si>
  <si>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</si>
  <si>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</si>
  <si>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</si>
  <si>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</si>
  <si>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</si>
  <si>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</si>
  <si>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</si>
  <si>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</si>
  <si>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</si>
  <si>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</si>
  <si>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</si>
  <si>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</si>
  <si>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</si>
  <si>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</si>
  <si>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</si>
  <si>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</si>
  <si>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</si>
  <si>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</si>
  <si>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</si>
  <si>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</si>
  <si>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</si>
  <si>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</si>
  <si>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</si>
  <si>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</si>
  <si>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</si>
  <si>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</si>
  <si>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</si>
  <si>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Измерение, испытание электропроводки</t>
  </si>
  <si>
    <t>21.27</t>
  </si>
  <si>
    <t>21.28</t>
  </si>
  <si>
    <t>Ремонт контейнерных площадок</t>
  </si>
  <si>
    <t>21.29</t>
  </si>
  <si>
    <t>Объекты внешнего благоустройства (асфальтирование, зелёные насаждения)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</si>
  <si>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</si>
  <si>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</si>
  <si>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</si>
  <si>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</si>
  <si>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</si>
  <si>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</si>
  <si>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хол.воды</t>
  </si>
  <si>
    <t>21.33</t>
  </si>
  <si>
    <t>Ремонт, проверка кол.автом.приборов учета тепловой энергии</t>
  </si>
  <si>
    <t>21.34</t>
  </si>
  <si>
    <t>Поверка приборов учета тепловой энергии</t>
  </si>
  <si>
    <t>1 раз в 4 года</t>
  </si>
  <si>
    <t>21.35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</si>
  <si>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</si>
  <si>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</si>
  <si>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</si>
  <si>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</si>
  <si>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</si>
  <si>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</si>
  <si>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</si>
  <si>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</si>
  <si>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</si>
  <si>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</si>
  <si>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</si>
  <si>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</si>
  <si>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</si>
  <si>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</si>
  <si>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</si>
  <si>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</si>
  <si>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</si>
  <si>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</si>
  <si>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</si>
  <si>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</si>
  <si>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</si>
  <si>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</si>
  <si>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</si>
  <si>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</si>
  <si>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</si>
  <si>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</si>
  <si>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</si>
  <si>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</si>
  <si>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</si>
  <si>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</si>
  <si>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</si>
  <si>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</si>
  <si>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</si>
  <si>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</si>
  <si>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</si>
  <si>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</si>
  <si>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</si>
  <si>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</si>
  <si>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</si>
  <si>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</si>
  <si>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</si>
  <si>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</si>
  <si>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</si>
  <si>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</si>
  <si>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</si>
  <si>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2 раза в месяц</t>
  </si>
  <si>
    <t>Дезинфекция элементов ствола мусоропровода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</si>
  <si>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</si>
  <si>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</si>
  <si>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</si>
  <si>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</si>
  <si>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</si>
  <si>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</si>
  <si>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</si>
  <si>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</si>
  <si>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</si>
  <si>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</si>
  <si>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</si>
  <si>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</si>
  <si>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</si>
  <si>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</si>
  <si>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</si>
  <si>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</si>
  <si>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</si>
  <si>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</si>
  <si>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</si>
  <si>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</si>
  <si>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</si>
  <si>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</si>
  <si>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</si>
  <si>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</si>
  <si>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</si>
  <si>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</si>
  <si>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</si>
  <si>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</si>
  <si>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</si>
  <si>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</si>
  <si>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</si>
  <si>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</si>
  <si>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</si>
  <si>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</si>
  <si>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</si>
  <si>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</si>
  <si>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</si>
  <si>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</si>
  <si>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</si>
  <si>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</si>
  <si>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</si>
  <si>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</si>
  <si>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</si>
  <si>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22.2.8</t>
  </si>
  <si>
    <t>Отчет об исполнении управляющей организацией ООО "УК "Слобода" договора управления за 2023 год по дому №1Б  пл. Плеханова                                 в 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</si>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</sst>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2" fillId="0" borderId="12" xfId="0" applyFont="1" applyFill="1" applyBorder="1" applyAlignment="1">
      <alignment horizontal="center"/>
    </xf>
    <xf numFmtId="179" fontId="42" fillId="0" borderId="12" xfId="0" applyNumberFormat="1" applyFont="1" applyBorder="1" applyAlignment="1">
      <alignment/>
    </xf>
    <xf numFmtId="179" fontId="42" fillId="0" borderId="12" xfId="0" applyNumberFormat="1" applyFont="1" applyBorder="1" applyAlignment="1">
      <alignment horizontal="right"/>
    </xf>
    <xf numFmtId="178" fontId="42" fillId="0" borderId="12" xfId="0" applyNumberFormat="1" applyFont="1" applyBorder="1" applyAlignment="1">
      <alignment horizontal="right"/>
    </xf>
    <xf numFmtId="0" fontId="44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left"/>
    </xf>
    <xf numFmtId="0" fontId="42" fillId="0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Fill="1" applyBorder="1" applyAlignment="1">
      <alignment horizontal="left" wrapText="1"/>
    </xf>
    <xf numFmtId="0" fontId="42" fillId="0" borderId="12" xfId="0" applyFont="1" applyFill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87;&#1083;.%20&#1055;&#1083;&#1077;&#1093;&#1072;&#1085;&#1086;&#1074;&#1072;,%20&#1076;.%201&#1041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</v>
          </cell>
        </row>
        <row r="24">
          <cell r="D24">
            <v>-88994.59235334012</v>
          </cell>
        </row>
        <row r="25">
          <cell r="D25">
            <v>72599.65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O125">
            <v>112365.38174022196</v>
          </cell>
        </row>
        <row r="126">
          <cell r="BO126">
            <v>84773.30890268626</v>
          </cell>
        </row>
        <row r="127">
          <cell r="BO127">
            <v>18231.08737694416</v>
          </cell>
        </row>
      </sheetData>
      <sheetData sheetId="1">
        <row r="125">
          <cell r="BO125">
            <v>301247.6722257962</v>
          </cell>
        </row>
        <row r="126">
          <cell r="BO126">
            <v>227274.28660237585</v>
          </cell>
        </row>
        <row r="127">
          <cell r="BO127">
            <v>48876.90985775915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view="pageBreakPreview" zoomScale="85" zoomScaleNormal="90" zoomScaleSheetLayoutView="85" zoomScalePageLayoutView="0" workbookViewId="0" topLeftCell="A1">
      <selection activeCell="R17" sqref="R17"/>
    </sheetView>
  </sheetViews>
  <sheetFormatPr defaultColWidth="9.140625" defaultRowHeight="15"/>
  <cols>
    <col min="1" max="1" width="11.140625" style="10" customWidth="1"/>
    <col min="2" max="2" width="62.421875" style="13" customWidth="1"/>
    <col min="3" max="3" width="24.28125" style="13" customWidth="1"/>
    <col min="4" max="4" width="62.57421875" style="13" customWidth="1"/>
    <col min="5" max="6" width="22.28125" style="13" hidden="1" customWidth="1"/>
    <col min="7" max="7" width="15.7109375" style="13" hidden="1" customWidth="1"/>
    <col min="8" max="8" width="22.00390625" style="13" hidden="1" customWidth="1"/>
    <col min="9" max="9" width="16.421875" style="13" hidden="1" customWidth="1"/>
    <col min="10" max="11" width="9.140625" style="13" hidden="1" customWidth="1"/>
    <col min="12" max="14" width="9.140625" style="13" customWidth="1"/>
    <col min="15" max="16384" width="9.140625" style="2" customWidth="1"/>
  </cols>
  <sheetData>
    <row r="1" ht="15.75">
      <c r="E1" s="13" t="s">
        <v>114</v>
      </c>
    </row>
    <row r="2" spans="1:14" s="5" customFormat="1" ht="33.75" customHeight="1">
      <c r="A2" s="46" t="s">
        <v>279</v>
      </c>
      <c r="B2" s="46"/>
      <c r="C2" s="46"/>
      <c r="D2" s="46"/>
      <c r="E2" s="13">
        <v>3660.1</v>
      </c>
      <c r="F2" s="4"/>
      <c r="G2" s="4"/>
      <c r="H2" s="4"/>
      <c r="I2" s="4"/>
      <c r="J2" s="4"/>
      <c r="K2" s="4"/>
      <c r="L2" s="4"/>
      <c r="M2" s="4"/>
      <c r="N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280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281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282</v>
      </c>
    </row>
    <row r="8" spans="1:4" ht="42.75" customHeight="1">
      <c r="A8" s="45" t="s">
        <v>59</v>
      </c>
      <c r="B8" s="45"/>
      <c r="C8" s="45"/>
      <c r="D8" s="45"/>
    </row>
    <row r="9" spans="1:4" ht="15.75">
      <c r="A9" s="6" t="s">
        <v>17</v>
      </c>
      <c r="B9" s="1" t="s">
        <v>31</v>
      </c>
      <c r="C9" s="1" t="s">
        <v>32</v>
      </c>
      <c r="D9" s="20">
        <f>'[1]по форме'!$D$23</f>
        <v>5</v>
      </c>
    </row>
    <row r="10" spans="1:5" ht="31.5">
      <c r="A10" s="6" t="s">
        <v>18</v>
      </c>
      <c r="B10" s="1" t="s">
        <v>33</v>
      </c>
      <c r="C10" s="1" t="s">
        <v>32</v>
      </c>
      <c r="D10" s="20">
        <f>'[1]по форме'!$D$24</f>
        <v>-88994.59235334012</v>
      </c>
      <c r="E10" s="9"/>
    </row>
    <row r="11" spans="1:4" ht="15.75">
      <c r="A11" s="6" t="s">
        <v>34</v>
      </c>
      <c r="B11" s="1" t="s">
        <v>35</v>
      </c>
      <c r="C11" s="1" t="s">
        <v>32</v>
      </c>
      <c r="D11" s="20">
        <f>'[1]по форме'!$D$25</f>
        <v>72599.65</v>
      </c>
    </row>
    <row r="12" spans="1:5" ht="31.5">
      <c r="A12" s="6" t="s">
        <v>36</v>
      </c>
      <c r="B12" s="1" t="s">
        <v>37</v>
      </c>
      <c r="C12" s="1" t="s">
        <v>32</v>
      </c>
      <c r="D12" s="20">
        <f>D13+D14+D15</f>
        <v>792768.6467057836</v>
      </c>
      <c r="E12" s="9"/>
    </row>
    <row r="13" spans="1:4" ht="15.75">
      <c r="A13" s="6" t="s">
        <v>51</v>
      </c>
      <c r="B13" s="11" t="s">
        <v>38</v>
      </c>
      <c r="C13" s="1" t="s">
        <v>32</v>
      </c>
      <c r="D13" s="20">
        <f>'[2]УК 2023'!$BO$126+'[2]УК 2022'!$BO$126</f>
        <v>312047.59550506214</v>
      </c>
    </row>
    <row r="14" spans="1:4" ht="15.75">
      <c r="A14" s="6" t="s">
        <v>52</v>
      </c>
      <c r="B14" s="11" t="s">
        <v>39</v>
      </c>
      <c r="C14" s="1" t="s">
        <v>32</v>
      </c>
      <c r="D14" s="20">
        <f>'[2]УК 2023'!$BO$125+'[2]УК 2022'!$BO$125</f>
        <v>413613.05396601814</v>
      </c>
    </row>
    <row r="15" spans="1:4" ht="15.75">
      <c r="A15" s="6" t="s">
        <v>53</v>
      </c>
      <c r="B15" s="11" t="s">
        <v>40</v>
      </c>
      <c r="C15" s="1" t="s">
        <v>32</v>
      </c>
      <c r="D15" s="20">
        <f>'[2]УК 2023'!$BO$127+'[2]УК 2022'!$BO$127</f>
        <v>67107.9972347033</v>
      </c>
    </row>
    <row r="16" spans="1:6" ht="15.75">
      <c r="A16" s="11" t="s">
        <v>41</v>
      </c>
      <c r="B16" s="11" t="s">
        <v>42</v>
      </c>
      <c r="C16" s="11" t="s">
        <v>32</v>
      </c>
      <c r="D16" s="12">
        <f>D17</f>
        <v>805541.73</v>
      </c>
      <c r="E16" s="13">
        <v>805541.73</v>
      </c>
      <c r="F16" s="9">
        <f>D16-E16</f>
        <v>0</v>
      </c>
    </row>
    <row r="17" spans="1:4" ht="31.5">
      <c r="A17" s="11" t="s">
        <v>19</v>
      </c>
      <c r="B17" s="11" t="s">
        <v>54</v>
      </c>
      <c r="C17" s="11" t="s">
        <v>32</v>
      </c>
      <c r="D17" s="12">
        <f>E16</f>
        <v>805541.73</v>
      </c>
    </row>
    <row r="18" spans="1:6" ht="31.5">
      <c r="A18" s="11" t="s">
        <v>126</v>
      </c>
      <c r="B18" s="11" t="s">
        <v>127</v>
      </c>
      <c r="C18" s="11" t="s">
        <v>32</v>
      </c>
      <c r="D18" s="12">
        <v>0</v>
      </c>
      <c r="F18" s="9">
        <f>E16-D12</f>
        <v>12773.083294216427</v>
      </c>
    </row>
    <row r="19" spans="1:4" ht="15.75">
      <c r="A19" s="11" t="s">
        <v>128</v>
      </c>
      <c r="B19" s="11" t="s">
        <v>129</v>
      </c>
      <c r="C19" s="11" t="s">
        <v>32</v>
      </c>
      <c r="D19" s="12">
        <v>0</v>
      </c>
    </row>
    <row r="20" spans="1:4" ht="15.75">
      <c r="A20" s="11" t="s">
        <v>20</v>
      </c>
      <c r="B20" s="11" t="s">
        <v>43</v>
      </c>
      <c r="C20" s="11" t="s">
        <v>32</v>
      </c>
      <c r="D20" s="12">
        <v>0</v>
      </c>
    </row>
    <row r="21" spans="1:4" ht="15.75">
      <c r="A21" s="11" t="s">
        <v>44</v>
      </c>
      <c r="B21" s="11" t="s">
        <v>45</v>
      </c>
      <c r="C21" s="11" t="s">
        <v>32</v>
      </c>
      <c r="D21" s="12">
        <v>0</v>
      </c>
    </row>
    <row r="22" spans="1:4" ht="15.75">
      <c r="A22" s="11" t="s">
        <v>46</v>
      </c>
      <c r="B22" s="11" t="s">
        <v>47</v>
      </c>
      <c r="C22" s="11" t="s">
        <v>32</v>
      </c>
      <c r="D22" s="12">
        <f>D16+D10+D9</f>
        <v>716552.1376466599</v>
      </c>
    </row>
    <row r="23" spans="1:4" ht="15.75">
      <c r="A23" s="11" t="s">
        <v>48</v>
      </c>
      <c r="B23" s="11" t="s">
        <v>55</v>
      </c>
      <c r="C23" s="11" t="s">
        <v>32</v>
      </c>
      <c r="D23" s="12">
        <f>1924.89</f>
        <v>1924.89</v>
      </c>
    </row>
    <row r="24" spans="1:4" ht="15.75">
      <c r="A24" s="11" t="s">
        <v>49</v>
      </c>
      <c r="B24" s="11" t="s">
        <v>56</v>
      </c>
      <c r="C24" s="11" t="s">
        <v>32</v>
      </c>
      <c r="D24" s="12">
        <f>D22-D118</f>
        <v>-76216.50905912393</v>
      </c>
    </row>
    <row r="25" spans="1:5" ht="15.75">
      <c r="A25" s="11" t="s">
        <v>50</v>
      </c>
      <c r="B25" s="11" t="s">
        <v>57</v>
      </c>
      <c r="C25" s="11" t="s">
        <v>32</v>
      </c>
      <c r="D25" s="12">
        <v>0</v>
      </c>
      <c r="E25" s="9">
        <f>D25+F16</f>
        <v>0</v>
      </c>
    </row>
    <row r="26" spans="1:4" ht="35.25" customHeight="1">
      <c r="A26" s="45" t="s">
        <v>58</v>
      </c>
      <c r="B26" s="45"/>
      <c r="C26" s="45"/>
      <c r="D26" s="45"/>
    </row>
    <row r="27" spans="1:14" s="5" customFormat="1" ht="27.75" customHeight="1">
      <c r="A27" s="21" t="s">
        <v>21</v>
      </c>
      <c r="B27" s="3" t="s">
        <v>60</v>
      </c>
      <c r="C27" s="3" t="s">
        <v>135</v>
      </c>
      <c r="D27" s="14" t="s">
        <v>136</v>
      </c>
      <c r="E27" s="44" t="s">
        <v>283</v>
      </c>
      <c r="F27" s="44" t="s">
        <v>284</v>
      </c>
      <c r="G27" s="4"/>
      <c r="H27" s="4"/>
      <c r="I27" s="4"/>
      <c r="J27" s="4"/>
      <c r="K27" s="4"/>
      <c r="L27" s="4"/>
      <c r="M27" s="4"/>
      <c r="N27" s="4"/>
    </row>
    <row r="28" spans="1:6" ht="15.75">
      <c r="A28" s="21" t="s">
        <v>137</v>
      </c>
      <c r="B28" s="22" t="s">
        <v>138</v>
      </c>
      <c r="C28" s="15" t="s">
        <v>26</v>
      </c>
      <c r="D28" s="16" t="s">
        <v>26</v>
      </c>
      <c r="E28" s="44"/>
      <c r="F28" s="44"/>
    </row>
    <row r="29" spans="1:6" ht="15.75">
      <c r="A29" s="17" t="s">
        <v>64</v>
      </c>
      <c r="B29" s="23" t="s">
        <v>139</v>
      </c>
      <c r="C29" s="24" t="s">
        <v>140</v>
      </c>
      <c r="D29" s="18">
        <f>E29*E$2*9+F29*E$2*3</f>
        <v>1690.2409226798454</v>
      </c>
      <c r="E29" s="25">
        <v>0.037371679389165594</v>
      </c>
      <c r="F29" s="26">
        <v>0.0418189092364763</v>
      </c>
    </row>
    <row r="30" spans="1:6" ht="15.75">
      <c r="A30" s="17" t="s">
        <v>66</v>
      </c>
      <c r="B30" s="23" t="s">
        <v>117</v>
      </c>
      <c r="C30" s="24" t="s">
        <v>140</v>
      </c>
      <c r="D30" s="18">
        <f aca="true" t="shared" si="0" ref="D30:D63">E30*E$2*9+F30*E$2*3</f>
        <v>1139.9706793190667</v>
      </c>
      <c r="E30" s="25">
        <v>0.0252050569649064</v>
      </c>
      <c r="F30" s="26">
        <v>0.028204458743730263</v>
      </c>
    </row>
    <row r="31" spans="1:6" ht="15.75">
      <c r="A31" s="17" t="s">
        <v>68</v>
      </c>
      <c r="B31" s="23" t="s">
        <v>82</v>
      </c>
      <c r="C31" s="24" t="s">
        <v>140</v>
      </c>
      <c r="D31" s="18">
        <f t="shared" si="0"/>
        <v>1013.1368931304155</v>
      </c>
      <c r="E31" s="25">
        <v>0.022400727990524998</v>
      </c>
      <c r="F31" s="26">
        <v>0.025066414621397474</v>
      </c>
    </row>
    <row r="32" spans="1:6" ht="15.75">
      <c r="A32" s="17" t="s">
        <v>124</v>
      </c>
      <c r="B32" s="23" t="s">
        <v>141</v>
      </c>
      <c r="C32" s="24" t="s">
        <v>140</v>
      </c>
      <c r="D32" s="18">
        <f t="shared" si="0"/>
        <v>3083.660117750673</v>
      </c>
      <c r="E32" s="25">
        <v>0.0681805509021882</v>
      </c>
      <c r="F32" s="26">
        <v>0.0762940364595486</v>
      </c>
    </row>
    <row r="33" spans="1:14" s="5" customFormat="1" ht="15.75">
      <c r="A33" s="17" t="s">
        <v>125</v>
      </c>
      <c r="B33" s="23" t="s">
        <v>0</v>
      </c>
      <c r="C33" s="24" t="s">
        <v>140</v>
      </c>
      <c r="D33" s="18">
        <f>E33*E$2*9+F33*E$2*3</f>
        <v>31947.649044779908</v>
      </c>
      <c r="E33" s="25">
        <v>0.706371074867914</v>
      </c>
      <c r="F33" s="26">
        <v>0.7904292327771957</v>
      </c>
      <c r="G33" s="4"/>
      <c r="H33" s="4"/>
      <c r="I33" s="4"/>
      <c r="J33" s="4"/>
      <c r="K33" s="4"/>
      <c r="L33" s="4"/>
      <c r="M33" s="4"/>
      <c r="N33" s="4"/>
    </row>
    <row r="34" spans="1:6" ht="15.75">
      <c r="A34" s="17" t="s">
        <v>71</v>
      </c>
      <c r="B34" s="23" t="s">
        <v>142</v>
      </c>
      <c r="C34" s="24" t="s">
        <v>140</v>
      </c>
      <c r="D34" s="18">
        <f t="shared" si="0"/>
        <v>3733.7739710303595</v>
      </c>
      <c r="E34" s="25">
        <v>0.0825547422764586</v>
      </c>
      <c r="F34" s="26">
        <v>0.09237875660735718</v>
      </c>
    </row>
    <row r="35" spans="1:6" ht="15.75">
      <c r="A35" s="17" t="s">
        <v>74</v>
      </c>
      <c r="B35" s="23" t="s">
        <v>118</v>
      </c>
      <c r="C35" s="24" t="s">
        <v>140</v>
      </c>
      <c r="D35" s="18">
        <f t="shared" si="0"/>
        <v>19.71509629875403</v>
      </c>
      <c r="E35" s="25">
        <v>0.000435906058194</v>
      </c>
      <c r="F35" s="26">
        <v>0.000487778879119086</v>
      </c>
    </row>
    <row r="36" spans="1:6" ht="15.75">
      <c r="A36" s="17" t="s">
        <v>76</v>
      </c>
      <c r="B36" s="23" t="s">
        <v>15</v>
      </c>
      <c r="C36" s="24" t="s">
        <v>140</v>
      </c>
      <c r="D36" s="18">
        <f t="shared" si="0"/>
        <v>10245.615514352432</v>
      </c>
      <c r="E36" s="25">
        <v>0.22653330244777517</v>
      </c>
      <c r="F36" s="26">
        <v>0.2534907654390604</v>
      </c>
    </row>
    <row r="37" spans="1:6" ht="31.5">
      <c r="A37" s="17" t="s">
        <v>77</v>
      </c>
      <c r="B37" s="23" t="s">
        <v>143</v>
      </c>
      <c r="C37" s="24" t="s">
        <v>140</v>
      </c>
      <c r="D37" s="18">
        <f t="shared" si="0"/>
        <v>45.72807058183228</v>
      </c>
      <c r="E37" s="25">
        <v>0.00101105988497775</v>
      </c>
      <c r="F37" s="26">
        <v>0.0011313760112901022</v>
      </c>
    </row>
    <row r="38" spans="1:6" ht="15" customHeight="1">
      <c r="A38" s="17" t="s">
        <v>134</v>
      </c>
      <c r="B38" s="23" t="s">
        <v>144</v>
      </c>
      <c r="C38" s="24" t="s">
        <v>140</v>
      </c>
      <c r="D38" s="18">
        <f t="shared" si="0"/>
        <v>7864.023328634672</v>
      </c>
      <c r="E38" s="25">
        <v>0.17387566151261669</v>
      </c>
      <c r="F38" s="26">
        <v>0.19456686523261807</v>
      </c>
    </row>
    <row r="39" spans="1:6" ht="15.75">
      <c r="A39" s="17" t="s">
        <v>78</v>
      </c>
      <c r="B39" s="23" t="s">
        <v>145</v>
      </c>
      <c r="C39" s="24" t="s">
        <v>140</v>
      </c>
      <c r="D39" s="18">
        <f t="shared" si="0"/>
        <v>19158.52817740893</v>
      </c>
      <c r="E39" s="25">
        <v>0.42360018800115107</v>
      </c>
      <c r="F39" s="26">
        <v>0.47400861037328806</v>
      </c>
    </row>
    <row r="40" spans="1:6" ht="31.5">
      <c r="A40" s="17" t="s">
        <v>79</v>
      </c>
      <c r="B40" s="23" t="s">
        <v>132</v>
      </c>
      <c r="C40" s="24" t="s">
        <v>140</v>
      </c>
      <c r="D40" s="18">
        <f t="shared" si="0"/>
        <v>243.59096760238316</v>
      </c>
      <c r="E40" s="25">
        <v>0.0053858615190192</v>
      </c>
      <c r="F40" s="26">
        <v>0.006026779039782484</v>
      </c>
    </row>
    <row r="41" spans="1:6" ht="31.5">
      <c r="A41" s="17" t="s">
        <v>80</v>
      </c>
      <c r="B41" s="23" t="s">
        <v>146</v>
      </c>
      <c r="C41" s="24" t="s">
        <v>140</v>
      </c>
      <c r="D41" s="18">
        <f t="shared" si="0"/>
        <v>879.8957006446697</v>
      </c>
      <c r="E41" s="25">
        <v>0.01945472954723055</v>
      </c>
      <c r="F41" s="26">
        <v>0.021769842363350986</v>
      </c>
    </row>
    <row r="42" spans="1:6" ht="31.5">
      <c r="A42" s="17" t="s">
        <v>147</v>
      </c>
      <c r="B42" s="23" t="s">
        <v>148</v>
      </c>
      <c r="C42" s="24" t="s">
        <v>140</v>
      </c>
      <c r="D42" s="18">
        <f t="shared" si="0"/>
        <v>5279.3742038680175</v>
      </c>
      <c r="E42" s="25">
        <v>0.1167283772833833</v>
      </c>
      <c r="F42" s="26">
        <v>0.13061905418010591</v>
      </c>
    </row>
    <row r="43" spans="1:6" ht="15.75">
      <c r="A43" s="17" t="s">
        <v>149</v>
      </c>
      <c r="B43" s="23" t="s">
        <v>123</v>
      </c>
      <c r="C43" s="24" t="s">
        <v>140</v>
      </c>
      <c r="D43" s="18">
        <f t="shared" si="0"/>
        <v>324.47762658366014</v>
      </c>
      <c r="E43" s="25">
        <v>0.00717428720777625</v>
      </c>
      <c r="F43" s="26">
        <v>0.008028027385501624</v>
      </c>
    </row>
    <row r="44" spans="1:6" ht="15.75">
      <c r="A44" s="17" t="s">
        <v>150</v>
      </c>
      <c r="B44" s="23" t="s">
        <v>151</v>
      </c>
      <c r="C44" s="24" t="s">
        <v>140</v>
      </c>
      <c r="D44" s="18">
        <f t="shared" si="0"/>
        <v>9560.014487734987</v>
      </c>
      <c r="E44" s="25">
        <v>0.21137448016875554</v>
      </c>
      <c r="F44" s="26">
        <v>0.23652804330883745</v>
      </c>
    </row>
    <row r="45" spans="1:6" ht="15.75">
      <c r="A45" s="17" t="s">
        <v>152</v>
      </c>
      <c r="B45" s="23" t="s">
        <v>153</v>
      </c>
      <c r="C45" s="24" t="s">
        <v>140</v>
      </c>
      <c r="D45" s="18">
        <f t="shared" si="0"/>
        <v>17471.2445191739</v>
      </c>
      <c r="E45" s="25">
        <v>0.38629389452071455</v>
      </c>
      <c r="F45" s="26">
        <v>0.4322628679686796</v>
      </c>
    </row>
    <row r="46" spans="1:6" ht="15.75">
      <c r="A46" s="17" t="s">
        <v>154</v>
      </c>
      <c r="B46" s="23" t="s">
        <v>119</v>
      </c>
      <c r="C46" s="24" t="s">
        <v>140</v>
      </c>
      <c r="D46" s="18">
        <f t="shared" si="0"/>
        <v>9631.865060912669</v>
      </c>
      <c r="E46" s="25">
        <v>0.21296311558084036</v>
      </c>
      <c r="F46" s="26">
        <v>0.23830572633496036</v>
      </c>
    </row>
    <row r="47" spans="1:6" ht="31.5">
      <c r="A47" s="17" t="s">
        <v>155</v>
      </c>
      <c r="B47" s="23" t="s">
        <v>156</v>
      </c>
      <c r="C47" s="24" t="s">
        <v>140</v>
      </c>
      <c r="D47" s="18">
        <f t="shared" si="0"/>
        <v>318.29782974037886</v>
      </c>
      <c r="E47" s="25">
        <v>0.007037650244833051</v>
      </c>
      <c r="F47" s="26">
        <v>0.007875130623968184</v>
      </c>
    </row>
    <row r="48" spans="1:6" ht="15.75">
      <c r="A48" s="17" t="s">
        <v>157</v>
      </c>
      <c r="B48" s="23" t="s">
        <v>158</v>
      </c>
      <c r="C48" s="24" t="s">
        <v>140</v>
      </c>
      <c r="D48" s="18">
        <f t="shared" si="0"/>
        <v>2309.5687672426498</v>
      </c>
      <c r="E48" s="25">
        <v>0.051065183867265454</v>
      </c>
      <c r="F48" s="26">
        <v>0.05714194074747004</v>
      </c>
    </row>
    <row r="49" spans="1:6" ht="15.75">
      <c r="A49" s="17" t="s">
        <v>159</v>
      </c>
      <c r="B49" s="23" t="s">
        <v>14</v>
      </c>
      <c r="C49" s="24" t="s">
        <v>140</v>
      </c>
      <c r="D49" s="18">
        <f t="shared" si="0"/>
        <v>43476.98993360926</v>
      </c>
      <c r="E49" s="25">
        <v>0.9612878890831267</v>
      </c>
      <c r="F49" s="26">
        <v>1.0756811478840187</v>
      </c>
    </row>
    <row r="50" spans="1:6" ht="31.5">
      <c r="A50" s="17" t="s">
        <v>160</v>
      </c>
      <c r="B50" s="23" t="s">
        <v>161</v>
      </c>
      <c r="C50" s="24" t="s">
        <v>140</v>
      </c>
      <c r="D50" s="18">
        <f t="shared" si="0"/>
        <v>4500.573135910847</v>
      </c>
      <c r="E50" s="25">
        <v>0.09950887713455864</v>
      </c>
      <c r="F50" s="26">
        <v>0.11135043351357111</v>
      </c>
    </row>
    <row r="51" spans="1:6" ht="31.5">
      <c r="A51" s="17" t="s">
        <v>162</v>
      </c>
      <c r="B51" s="23" t="s">
        <v>163</v>
      </c>
      <c r="C51" s="24" t="s">
        <v>140</v>
      </c>
      <c r="D51" s="18">
        <f t="shared" si="0"/>
        <v>8653.731016540814</v>
      </c>
      <c r="E51" s="25">
        <v>0.19133630994893297</v>
      </c>
      <c r="F51" s="26">
        <v>0.214105330832856</v>
      </c>
    </row>
    <row r="52" spans="1:6" ht="31.5">
      <c r="A52" s="17" t="s">
        <v>164</v>
      </c>
      <c r="B52" s="23" t="s">
        <v>165</v>
      </c>
      <c r="C52" s="24" t="s">
        <v>140</v>
      </c>
      <c r="D52" s="18">
        <f t="shared" si="0"/>
        <v>3143.6268689927165</v>
      </c>
      <c r="E52" s="25">
        <v>0.06950643182919496</v>
      </c>
      <c r="F52" s="27">
        <v>0.07777769721686915</v>
      </c>
    </row>
    <row r="53" spans="1:6" ht="31.5">
      <c r="A53" s="17" t="s">
        <v>166</v>
      </c>
      <c r="B53" s="23" t="s">
        <v>167</v>
      </c>
      <c r="C53" s="24" t="s">
        <v>140</v>
      </c>
      <c r="D53" s="18">
        <f t="shared" si="0"/>
        <v>6084.4620668901935</v>
      </c>
      <c r="E53" s="25">
        <v>0.13452908550979994</v>
      </c>
      <c r="F53" s="26">
        <v>0.15053804668546614</v>
      </c>
    </row>
    <row r="54" spans="1:6" ht="15.75">
      <c r="A54" s="17" t="s">
        <v>168</v>
      </c>
      <c r="B54" s="23" t="s">
        <v>169</v>
      </c>
      <c r="C54" s="24" t="s">
        <v>75</v>
      </c>
      <c r="D54" s="18">
        <f t="shared" si="0"/>
        <v>11785.136925831308</v>
      </c>
      <c r="E54" s="25">
        <v>0.2605725330867567</v>
      </c>
      <c r="F54" s="26">
        <v>0.29158066452408077</v>
      </c>
    </row>
    <row r="55" spans="1:6" ht="15.75">
      <c r="A55" s="17" t="s">
        <v>170</v>
      </c>
      <c r="B55" s="23" t="s">
        <v>115</v>
      </c>
      <c r="C55" s="24" t="s">
        <v>140</v>
      </c>
      <c r="D55" s="18">
        <f t="shared" si="0"/>
        <v>4364.922320544143</v>
      </c>
      <c r="E55" s="25">
        <v>0.09650960128415159</v>
      </c>
      <c r="F55" s="26">
        <v>0.10799424383696563</v>
      </c>
    </row>
    <row r="56" spans="1:6" ht="15.75">
      <c r="A56" s="17" t="s">
        <v>171</v>
      </c>
      <c r="B56" s="23" t="s">
        <v>172</v>
      </c>
      <c r="C56" s="24" t="s">
        <v>140</v>
      </c>
      <c r="D56" s="18">
        <f t="shared" si="0"/>
        <v>1285.9804730708893</v>
      </c>
      <c r="E56" s="25">
        <v>0.02843337260118855</v>
      </c>
      <c r="F56" s="26">
        <v>0.03181694394072999</v>
      </c>
    </row>
    <row r="57" spans="1:6" ht="31.5">
      <c r="A57" s="17" t="s">
        <v>173</v>
      </c>
      <c r="B57" s="23" t="s">
        <v>174</v>
      </c>
      <c r="C57" s="24" t="s">
        <v>140</v>
      </c>
      <c r="D57" s="18">
        <f t="shared" si="0"/>
        <v>15805.31888192918</v>
      </c>
      <c r="E57" s="25">
        <v>0.34945983260332153</v>
      </c>
      <c r="F57" s="26">
        <v>0.3910455526831168</v>
      </c>
    </row>
    <row r="58" spans="1:6" ht="15.75">
      <c r="A58" s="17" t="s">
        <v>175</v>
      </c>
      <c r="B58" s="23" t="s">
        <v>176</v>
      </c>
      <c r="C58" s="24" t="s">
        <v>140</v>
      </c>
      <c r="D58" s="18">
        <f t="shared" si="0"/>
        <v>1642.924691562836</v>
      </c>
      <c r="E58" s="25">
        <v>0.0363255048495</v>
      </c>
      <c r="F58" s="26">
        <v>0.0406482399265905</v>
      </c>
    </row>
    <row r="59" spans="1:14" s="5" customFormat="1" ht="24.75" customHeight="1">
      <c r="A59" s="17" t="s">
        <v>177</v>
      </c>
      <c r="B59" s="23" t="s">
        <v>178</v>
      </c>
      <c r="C59" s="24" t="s">
        <v>179</v>
      </c>
      <c r="D59" s="18">
        <f t="shared" si="0"/>
        <v>7718.4054368058205</v>
      </c>
      <c r="E59" s="25">
        <v>0.1706560109327894</v>
      </c>
      <c r="F59" s="26">
        <v>0.19096407623379133</v>
      </c>
      <c r="G59" s="4"/>
      <c r="H59" s="4"/>
      <c r="I59" s="4"/>
      <c r="J59" s="4"/>
      <c r="K59" s="4"/>
      <c r="L59" s="4"/>
      <c r="M59" s="4"/>
      <c r="N59" s="4"/>
    </row>
    <row r="60" spans="1:6" ht="15.75">
      <c r="A60" s="17" t="s">
        <v>180</v>
      </c>
      <c r="B60" s="23" t="s">
        <v>181</v>
      </c>
      <c r="C60" s="24" t="s">
        <v>6</v>
      </c>
      <c r="D60" s="18">
        <f t="shared" si="0"/>
        <v>3769.0335349143015</v>
      </c>
      <c r="E60" s="25">
        <v>0.08333434067523793</v>
      </c>
      <c r="F60" s="26">
        <v>0.09325112721559124</v>
      </c>
    </row>
    <row r="61" spans="1:6" ht="31.5">
      <c r="A61" s="17" t="s">
        <v>182</v>
      </c>
      <c r="B61" s="23" t="s">
        <v>183</v>
      </c>
      <c r="C61" s="24" t="s">
        <v>6</v>
      </c>
      <c r="D61" s="18">
        <f t="shared" si="0"/>
        <v>16798.795442917228</v>
      </c>
      <c r="E61" s="25">
        <v>0.3714258653858142</v>
      </c>
      <c r="F61" s="26">
        <v>0.4156255433667261</v>
      </c>
    </row>
    <row r="62" spans="1:6" ht="15.75">
      <c r="A62" s="17" t="s">
        <v>184</v>
      </c>
      <c r="B62" s="23" t="s">
        <v>185</v>
      </c>
      <c r="C62" s="24" t="s">
        <v>186</v>
      </c>
      <c r="D62" s="18">
        <f t="shared" si="0"/>
        <v>4944.600915883897</v>
      </c>
      <c r="E62" s="25">
        <v>0.10932645024521684</v>
      </c>
      <c r="F62" s="26">
        <v>0.12233629782439764</v>
      </c>
    </row>
    <row r="63" spans="1:6" ht="15.75">
      <c r="A63" s="17" t="s">
        <v>187</v>
      </c>
      <c r="B63" s="23" t="s">
        <v>188</v>
      </c>
      <c r="C63" s="24" t="s">
        <v>186</v>
      </c>
      <c r="D63" s="18">
        <f t="shared" si="0"/>
        <v>2380.543113918164</v>
      </c>
      <c r="E63" s="25">
        <v>0.05263444567676385</v>
      </c>
      <c r="F63" s="26">
        <v>0.05889794471229875</v>
      </c>
    </row>
    <row r="64" spans="1:6" ht="15.75">
      <c r="A64" s="21" t="s">
        <v>189</v>
      </c>
      <c r="B64" s="28" t="s">
        <v>190</v>
      </c>
      <c r="C64" s="29" t="s">
        <v>26</v>
      </c>
      <c r="D64" s="30" t="s">
        <v>26</v>
      </c>
      <c r="E64" s="25"/>
      <c r="F64" s="26"/>
    </row>
    <row r="65" spans="1:6" ht="31.5">
      <c r="A65" s="6" t="s">
        <v>191</v>
      </c>
      <c r="B65" s="23" t="s">
        <v>192</v>
      </c>
      <c r="C65" s="29" t="s">
        <v>26</v>
      </c>
      <c r="D65" s="30" t="s">
        <v>26</v>
      </c>
      <c r="E65" s="25"/>
      <c r="F65" s="26"/>
    </row>
    <row r="66" spans="1:6" ht="31.5">
      <c r="A66" s="6" t="s">
        <v>193</v>
      </c>
      <c r="B66" s="23" t="s">
        <v>8</v>
      </c>
      <c r="C66" s="29" t="s">
        <v>194</v>
      </c>
      <c r="D66" s="18">
        <f aca="true" t="shared" si="1" ref="D66:D73">E66*E$2*9+F66*E$2*3</f>
        <v>8707.500865283033</v>
      </c>
      <c r="E66" s="25">
        <v>0.19252517570235</v>
      </c>
      <c r="F66" s="26">
        <v>0.21543567161092966</v>
      </c>
    </row>
    <row r="67" spans="1:6" ht="31.5">
      <c r="A67" s="6" t="s">
        <v>195</v>
      </c>
      <c r="B67" s="23" t="s">
        <v>196</v>
      </c>
      <c r="C67" s="29" t="s">
        <v>11</v>
      </c>
      <c r="D67" s="18">
        <f t="shared" si="1"/>
        <v>16484.01107201379</v>
      </c>
      <c r="E67" s="25">
        <v>0.36446589865665</v>
      </c>
      <c r="F67" s="26">
        <v>0.4078373405967914</v>
      </c>
    </row>
    <row r="68" spans="1:6" ht="15.75">
      <c r="A68" s="6" t="s">
        <v>197</v>
      </c>
      <c r="B68" s="23" t="s">
        <v>198</v>
      </c>
      <c r="C68" s="29" t="s">
        <v>10</v>
      </c>
      <c r="D68" s="18">
        <f t="shared" si="1"/>
        <v>4216.840041677946</v>
      </c>
      <c r="E68" s="25">
        <v>0.09323546244705</v>
      </c>
      <c r="F68" s="26">
        <v>0.10433048247824894</v>
      </c>
    </row>
    <row r="69" spans="1:6" ht="15.75">
      <c r="A69" s="6" t="s">
        <v>199</v>
      </c>
      <c r="B69" s="23" t="s">
        <v>13</v>
      </c>
      <c r="C69" s="29" t="s">
        <v>10</v>
      </c>
      <c r="D69" s="18">
        <f t="shared" si="1"/>
        <v>8652.736708897603</v>
      </c>
      <c r="E69" s="25">
        <v>0.1913143255407</v>
      </c>
      <c r="F69" s="26">
        <v>0.2140807302800433</v>
      </c>
    </row>
    <row r="70" spans="1:6" ht="15.75">
      <c r="A70" s="6" t="s">
        <v>200</v>
      </c>
      <c r="B70" s="23" t="s">
        <v>131</v>
      </c>
      <c r="C70" s="29" t="s">
        <v>140</v>
      </c>
      <c r="D70" s="18">
        <f t="shared" si="1"/>
        <v>2245.330411802543</v>
      </c>
      <c r="E70" s="25">
        <v>0.04964485662765</v>
      </c>
      <c r="F70" s="26">
        <v>0.05555259456634035</v>
      </c>
    </row>
    <row r="71" spans="1:6" ht="31.5">
      <c r="A71" s="6" t="s">
        <v>201</v>
      </c>
      <c r="B71" s="23" t="s">
        <v>202</v>
      </c>
      <c r="C71" s="29" t="s">
        <v>140</v>
      </c>
      <c r="D71" s="18">
        <f t="shared" si="1"/>
        <v>11829.05777925242</v>
      </c>
      <c r="E71" s="25">
        <v>0.2615436349164</v>
      </c>
      <c r="F71" s="26">
        <v>0.2926673274714516</v>
      </c>
    </row>
    <row r="72" spans="1:6" ht="15.75">
      <c r="A72" s="6" t="s">
        <v>203</v>
      </c>
      <c r="B72" s="23" t="s">
        <v>204</v>
      </c>
      <c r="C72" s="29" t="s">
        <v>9</v>
      </c>
      <c r="D72" s="18">
        <f t="shared" si="1"/>
        <v>2409.622880958826</v>
      </c>
      <c r="E72" s="25">
        <v>0.05327740711259999</v>
      </c>
      <c r="F72" s="26">
        <v>0.05961741855899939</v>
      </c>
    </row>
    <row r="73" spans="1:6" ht="15.75">
      <c r="A73" s="6" t="s">
        <v>205</v>
      </c>
      <c r="B73" s="23" t="s">
        <v>206</v>
      </c>
      <c r="C73" s="29" t="s">
        <v>7</v>
      </c>
      <c r="D73" s="18">
        <f t="shared" si="1"/>
        <v>1861.9813171045478</v>
      </c>
      <c r="E73" s="25">
        <v>0.04116890549610001</v>
      </c>
      <c r="F73" s="26">
        <v>0.04606800525013591</v>
      </c>
    </row>
    <row r="74" spans="1:6" ht="31.5">
      <c r="A74" s="6" t="s">
        <v>67</v>
      </c>
      <c r="B74" s="23" t="s">
        <v>207</v>
      </c>
      <c r="C74" s="16" t="s">
        <v>26</v>
      </c>
      <c r="D74" s="16" t="s">
        <v>26</v>
      </c>
      <c r="E74" s="25"/>
      <c r="F74" s="26"/>
    </row>
    <row r="75" spans="1:6" ht="15.75">
      <c r="A75" s="6" t="s">
        <v>208</v>
      </c>
      <c r="B75" s="23" t="s">
        <v>209</v>
      </c>
      <c r="C75" s="29" t="s">
        <v>11</v>
      </c>
      <c r="D75" s="18">
        <f aca="true" t="shared" si="2" ref="D75:D81">E75*E$2*9+F75*E$2*3</f>
        <v>14676.79391129467</v>
      </c>
      <c r="E75" s="25">
        <v>0.3245078433222</v>
      </c>
      <c r="F75" s="26">
        <v>0.3631242766775418</v>
      </c>
    </row>
    <row r="76" spans="1:6" ht="15.75">
      <c r="A76" s="6" t="s">
        <v>210</v>
      </c>
      <c r="B76" s="23" t="s">
        <v>211</v>
      </c>
      <c r="C76" s="29" t="s">
        <v>11</v>
      </c>
      <c r="D76" s="18">
        <f t="shared" si="2"/>
        <v>35158.58839944469</v>
      </c>
      <c r="E76" s="25">
        <v>0.7773658037793</v>
      </c>
      <c r="F76" s="26">
        <v>0.8698723344290367</v>
      </c>
    </row>
    <row r="77" spans="1:6" ht="15.75">
      <c r="A77" s="6" t="s">
        <v>212</v>
      </c>
      <c r="B77" s="23" t="s">
        <v>116</v>
      </c>
      <c r="C77" s="29" t="s">
        <v>213</v>
      </c>
      <c r="D77" s="18">
        <f t="shared" si="2"/>
        <v>3121.556913969389</v>
      </c>
      <c r="E77" s="25">
        <v>0.06901845921405</v>
      </c>
      <c r="F77" s="26">
        <v>0.07723165586052196</v>
      </c>
    </row>
    <row r="78" spans="1:6" ht="15.75">
      <c r="A78" s="6" t="s">
        <v>214</v>
      </c>
      <c r="B78" s="23" t="s">
        <v>215</v>
      </c>
      <c r="C78" s="29" t="s">
        <v>9</v>
      </c>
      <c r="D78" s="18">
        <f t="shared" si="2"/>
        <v>1314.339753250269</v>
      </c>
      <c r="E78" s="25">
        <v>0.029060403879600002</v>
      </c>
      <c r="F78" s="26">
        <v>0.0325185919412724</v>
      </c>
    </row>
    <row r="79" spans="1:6" ht="15.75">
      <c r="A79" s="6" t="s">
        <v>216</v>
      </c>
      <c r="B79" s="23" t="s">
        <v>217</v>
      </c>
      <c r="C79" s="29" t="s">
        <v>12</v>
      </c>
      <c r="D79" s="18">
        <f t="shared" si="2"/>
        <v>15553.020413461514</v>
      </c>
      <c r="E79" s="25">
        <v>0.3438814459085999</v>
      </c>
      <c r="F79" s="26">
        <v>0.38480333797172334</v>
      </c>
    </row>
    <row r="80" spans="1:6" ht="15.75">
      <c r="A80" s="6" t="s">
        <v>218</v>
      </c>
      <c r="B80" s="23" t="s">
        <v>219</v>
      </c>
      <c r="C80" s="29" t="s">
        <v>11</v>
      </c>
      <c r="D80" s="18">
        <f t="shared" si="2"/>
        <v>657.1698766251345</v>
      </c>
      <c r="E80" s="25">
        <v>0.014530201939800001</v>
      </c>
      <c r="F80" s="26">
        <v>0.0162592959706362</v>
      </c>
    </row>
    <row r="81" spans="1:6" ht="15.75">
      <c r="A81" s="6" t="s">
        <v>278</v>
      </c>
      <c r="B81" s="31" t="s">
        <v>133</v>
      </c>
      <c r="C81" s="32" t="s">
        <v>12</v>
      </c>
      <c r="D81" s="18">
        <f t="shared" si="2"/>
        <v>328.58493831256726</v>
      </c>
      <c r="E81" s="25">
        <v>0.007265100969900001</v>
      </c>
      <c r="F81" s="26">
        <v>0.0081296479853181</v>
      </c>
    </row>
    <row r="82" spans="1:6" ht="15.75">
      <c r="A82" s="21" t="s">
        <v>220</v>
      </c>
      <c r="B82" s="3" t="s">
        <v>221</v>
      </c>
      <c r="C82" s="16" t="s">
        <v>26</v>
      </c>
      <c r="D82" s="16" t="s">
        <v>26</v>
      </c>
      <c r="E82" s="25"/>
      <c r="F82" s="26"/>
    </row>
    <row r="83" spans="1:6" ht="15.75">
      <c r="A83" s="6" t="s">
        <v>61</v>
      </c>
      <c r="B83" s="33" t="s">
        <v>2</v>
      </c>
      <c r="C83" s="34" t="s">
        <v>222</v>
      </c>
      <c r="D83" s="18">
        <f>E83*E$2*9+F83*E$2*3</f>
        <v>1419.48693351029</v>
      </c>
      <c r="E83" s="25">
        <v>0.031385236189968</v>
      </c>
      <c r="F83" s="26">
        <v>0.03512007929657419</v>
      </c>
    </row>
    <row r="84" spans="1:6" ht="15.75">
      <c r="A84" s="6" t="s">
        <v>223</v>
      </c>
      <c r="B84" s="31" t="s">
        <v>3</v>
      </c>
      <c r="C84" s="29" t="s">
        <v>140</v>
      </c>
      <c r="D84" s="18">
        <f>E84*E$2*9+F84*E$2*3</f>
        <v>1629.5074732484063</v>
      </c>
      <c r="E84" s="25">
        <v>0.03602884655989575</v>
      </c>
      <c r="F84" s="26">
        <v>0.040316279300523346</v>
      </c>
    </row>
    <row r="85" spans="1:6" ht="15.75">
      <c r="A85" s="21" t="s">
        <v>224</v>
      </c>
      <c r="B85" s="35" t="s">
        <v>225</v>
      </c>
      <c r="C85" s="32"/>
      <c r="D85" s="18"/>
      <c r="E85" s="25"/>
      <c r="F85" s="26"/>
    </row>
    <row r="86" spans="1:6" ht="15.75">
      <c r="A86" s="6" t="s">
        <v>62</v>
      </c>
      <c r="B86" s="36" t="s">
        <v>226</v>
      </c>
      <c r="C86" s="24" t="s">
        <v>5</v>
      </c>
      <c r="D86" s="18">
        <f aca="true" t="shared" si="3" ref="D86:D91">E86*E$2*9+F86*E$2*3</f>
        <v>0</v>
      </c>
      <c r="E86" s="25">
        <v>0</v>
      </c>
      <c r="F86" s="26">
        <v>0</v>
      </c>
    </row>
    <row r="87" spans="1:6" ht="15.75">
      <c r="A87" s="6" t="s">
        <v>227</v>
      </c>
      <c r="B87" s="36" t="s">
        <v>228</v>
      </c>
      <c r="C87" s="24" t="s">
        <v>5</v>
      </c>
      <c r="D87" s="18">
        <f t="shared" si="3"/>
        <v>0</v>
      </c>
      <c r="E87" s="25">
        <v>0</v>
      </c>
      <c r="F87" s="26">
        <v>0</v>
      </c>
    </row>
    <row r="88" spans="1:6" ht="15.75">
      <c r="A88" s="6" t="s">
        <v>69</v>
      </c>
      <c r="B88" s="36" t="s">
        <v>120</v>
      </c>
      <c r="C88" s="24" t="s">
        <v>10</v>
      </c>
      <c r="D88" s="18">
        <f t="shared" si="3"/>
        <v>0</v>
      </c>
      <c r="E88" s="25">
        <v>0</v>
      </c>
      <c r="F88" s="26">
        <v>0</v>
      </c>
    </row>
    <row r="89" spans="1:6" ht="15.75">
      <c r="A89" s="6" t="s">
        <v>229</v>
      </c>
      <c r="B89" s="36" t="s">
        <v>230</v>
      </c>
      <c r="C89" s="24" t="s">
        <v>10</v>
      </c>
      <c r="D89" s="18">
        <f t="shared" si="3"/>
        <v>0</v>
      </c>
      <c r="E89" s="25">
        <v>0</v>
      </c>
      <c r="F89" s="26">
        <v>0</v>
      </c>
    </row>
    <row r="90" spans="1:6" ht="15.75">
      <c r="A90" s="6" t="s">
        <v>231</v>
      </c>
      <c r="B90" s="36" t="s">
        <v>232</v>
      </c>
      <c r="C90" s="24" t="s">
        <v>233</v>
      </c>
      <c r="D90" s="18">
        <f t="shared" si="3"/>
        <v>0</v>
      </c>
      <c r="E90" s="25">
        <v>0</v>
      </c>
      <c r="F90" s="26">
        <v>0</v>
      </c>
    </row>
    <row r="91" spans="1:6" ht="15.75">
      <c r="A91" s="6" t="s">
        <v>72</v>
      </c>
      <c r="B91" s="36" t="s">
        <v>234</v>
      </c>
      <c r="C91" s="24" t="s">
        <v>75</v>
      </c>
      <c r="D91" s="18">
        <f t="shared" si="3"/>
        <v>0</v>
      </c>
      <c r="E91" s="25">
        <v>0</v>
      </c>
      <c r="F91" s="26">
        <v>0</v>
      </c>
    </row>
    <row r="92" spans="1:6" ht="31.5">
      <c r="A92" s="21" t="s">
        <v>235</v>
      </c>
      <c r="B92" s="37" t="s">
        <v>236</v>
      </c>
      <c r="C92" s="16" t="s">
        <v>26</v>
      </c>
      <c r="D92" s="16" t="s">
        <v>26</v>
      </c>
      <c r="E92" s="25"/>
      <c r="F92" s="26"/>
    </row>
    <row r="93" spans="1:6" ht="31.5">
      <c r="A93" s="6" t="s">
        <v>63</v>
      </c>
      <c r="B93" s="38" t="s">
        <v>237</v>
      </c>
      <c r="C93" s="29" t="s">
        <v>238</v>
      </c>
      <c r="D93" s="18">
        <f>E93*E$2*9+F93*E$2*3</f>
        <v>951.6367455095801</v>
      </c>
      <c r="E93" s="25">
        <v>0.021040943258992046</v>
      </c>
      <c r="F93" s="26">
        <v>0.0235448155068121</v>
      </c>
    </row>
    <row r="94" spans="1:6" ht="15.75">
      <c r="A94" s="6" t="s">
        <v>239</v>
      </c>
      <c r="B94" s="38" t="s">
        <v>240</v>
      </c>
      <c r="C94" s="29" t="s">
        <v>140</v>
      </c>
      <c r="D94" s="18">
        <f>E94*E$2*9+F94*E$2*3</f>
        <v>3413.5046316601038</v>
      </c>
      <c r="E94" s="25">
        <v>0.07547350142580614</v>
      </c>
      <c r="F94" s="26">
        <v>0.08445484809547707</v>
      </c>
    </row>
    <row r="95" spans="1:6" ht="31.5">
      <c r="A95" s="21" t="s">
        <v>241</v>
      </c>
      <c r="B95" s="3" t="s">
        <v>242</v>
      </c>
      <c r="C95" s="16" t="s">
        <v>26</v>
      </c>
      <c r="D95" s="16" t="s">
        <v>26</v>
      </c>
      <c r="E95" s="25"/>
      <c r="F95" s="26"/>
    </row>
    <row r="96" spans="1:6" ht="31.5">
      <c r="A96" s="6" t="s">
        <v>65</v>
      </c>
      <c r="B96" s="39" t="s">
        <v>243</v>
      </c>
      <c r="C96" s="40" t="s">
        <v>4</v>
      </c>
      <c r="D96" s="18">
        <f aca="true" t="shared" si="4" ref="D96:D101">E96*E$2*9+F96*E$2*3</f>
        <v>137458.03252742393</v>
      </c>
      <c r="E96" s="25">
        <v>3.0392339057414994</v>
      </c>
      <c r="F96" s="26">
        <v>3.400902740524738</v>
      </c>
    </row>
    <row r="97" spans="1:6" ht="15.75">
      <c r="A97" s="6" t="s">
        <v>244</v>
      </c>
      <c r="B97" s="39" t="s">
        <v>130</v>
      </c>
      <c r="C97" s="40" t="s">
        <v>75</v>
      </c>
      <c r="D97" s="18">
        <f t="shared" si="4"/>
        <v>14348.208972982105</v>
      </c>
      <c r="E97" s="25">
        <v>0.31724274235230004</v>
      </c>
      <c r="F97" s="26">
        <v>0.35499462869222376</v>
      </c>
    </row>
    <row r="98" spans="1:6" ht="15.75">
      <c r="A98" s="6" t="s">
        <v>70</v>
      </c>
      <c r="B98" s="39" t="s">
        <v>245</v>
      </c>
      <c r="C98" s="40" t="s">
        <v>5</v>
      </c>
      <c r="D98" s="18">
        <f t="shared" si="4"/>
        <v>1095.2831277085575</v>
      </c>
      <c r="E98" s="25">
        <v>0.024217003233</v>
      </c>
      <c r="F98" s="26">
        <v>0.027098826617726997</v>
      </c>
    </row>
    <row r="99" spans="1:6" ht="15.75">
      <c r="A99" s="6" t="s">
        <v>246</v>
      </c>
      <c r="B99" s="39" t="s">
        <v>122</v>
      </c>
      <c r="C99" s="40" t="s">
        <v>5</v>
      </c>
      <c r="D99" s="18">
        <f t="shared" si="4"/>
        <v>1916.7454734899754</v>
      </c>
      <c r="E99" s="25">
        <v>0.04237975565775</v>
      </c>
      <c r="F99" s="26">
        <v>0.047422946581022245</v>
      </c>
    </row>
    <row r="100" spans="1:6" ht="15.75">
      <c r="A100" s="6" t="s">
        <v>247</v>
      </c>
      <c r="B100" s="39" t="s">
        <v>121</v>
      </c>
      <c r="C100" s="40" t="s">
        <v>6</v>
      </c>
      <c r="D100" s="18">
        <f t="shared" si="4"/>
        <v>492.87740746885083</v>
      </c>
      <c r="E100" s="25">
        <v>0.01089765145485</v>
      </c>
      <c r="F100" s="26">
        <v>0.012194471977977149</v>
      </c>
    </row>
    <row r="101" spans="1:6" ht="15.75">
      <c r="A101" s="6" t="s">
        <v>73</v>
      </c>
      <c r="B101" s="39" t="s">
        <v>248</v>
      </c>
      <c r="C101" s="40" t="s">
        <v>12</v>
      </c>
      <c r="D101" s="18">
        <f t="shared" si="4"/>
        <v>109.52831277085576</v>
      </c>
      <c r="E101" s="25">
        <v>0.0024217003233</v>
      </c>
      <c r="F101" s="26">
        <v>0.0027098826617727003</v>
      </c>
    </row>
    <row r="102" spans="1:6" ht="15.75">
      <c r="A102" s="21" t="s">
        <v>84</v>
      </c>
      <c r="B102" s="37" t="s">
        <v>249</v>
      </c>
      <c r="C102" s="16" t="s">
        <v>26</v>
      </c>
      <c r="D102" s="16" t="s">
        <v>26</v>
      </c>
      <c r="E102" s="25"/>
      <c r="F102" s="26"/>
    </row>
    <row r="103" spans="1:6" ht="31.5">
      <c r="A103" s="6" t="s">
        <v>250</v>
      </c>
      <c r="B103" s="23" t="s">
        <v>251</v>
      </c>
      <c r="C103" s="41" t="s">
        <v>5</v>
      </c>
      <c r="D103" s="18">
        <f>E103*E$2*9+F103*E$2*3</f>
        <v>24331.714682045596</v>
      </c>
      <c r="E103" s="25">
        <v>0.5379807268210949</v>
      </c>
      <c r="F103" s="26">
        <v>0.6020004333128052</v>
      </c>
    </row>
    <row r="104" spans="1:6" ht="31.5">
      <c r="A104" s="6" t="s">
        <v>252</v>
      </c>
      <c r="B104" s="23" t="s">
        <v>253</v>
      </c>
      <c r="C104" s="41" t="s">
        <v>10</v>
      </c>
      <c r="D104" s="18">
        <f>E104*E$2*9+F104*E$2*3</f>
        <v>49123.44827772881</v>
      </c>
      <c r="E104" s="25">
        <v>1.08613259500005</v>
      </c>
      <c r="F104" s="26">
        <v>1.215382373805056</v>
      </c>
    </row>
    <row r="105" spans="1:6" ht="15.75">
      <c r="A105" s="6" t="s">
        <v>254</v>
      </c>
      <c r="B105" s="23" t="s">
        <v>255</v>
      </c>
      <c r="C105" s="41" t="s">
        <v>6</v>
      </c>
      <c r="D105" s="18">
        <f>E105*E$2*9+F105*E$2*3</f>
        <v>1150.0472840939854</v>
      </c>
      <c r="E105" s="25">
        <v>0.02542785339465</v>
      </c>
      <c r="F105" s="26">
        <v>0.02845376794861335</v>
      </c>
    </row>
    <row r="106" spans="1:6" ht="15.75">
      <c r="A106" s="6" t="s">
        <v>256</v>
      </c>
      <c r="B106" s="23" t="s">
        <v>257</v>
      </c>
      <c r="C106" s="41" t="s">
        <v>12</v>
      </c>
      <c r="D106" s="18">
        <f>E106*E$2*9+F106*E$2*3</f>
        <v>2552.009687560939</v>
      </c>
      <c r="E106" s="25">
        <v>0.05642561753289</v>
      </c>
      <c r="F106" s="26">
        <v>0.0631402660193039</v>
      </c>
    </row>
    <row r="107" spans="1:6" ht="15.75">
      <c r="A107" s="6" t="s">
        <v>258</v>
      </c>
      <c r="B107" s="31" t="s">
        <v>259</v>
      </c>
      <c r="C107" s="32" t="s">
        <v>75</v>
      </c>
      <c r="D107" s="18">
        <f>E107*E$2*9+F107*E$2*3</f>
        <v>657.1698766251345</v>
      </c>
      <c r="E107" s="25">
        <v>0.014530201939800001</v>
      </c>
      <c r="F107" s="26">
        <v>0.0162592959706362</v>
      </c>
    </row>
    <row r="108" spans="1:6" ht="15.75">
      <c r="A108" s="6" t="s">
        <v>260</v>
      </c>
      <c r="B108" s="38" t="s">
        <v>261</v>
      </c>
      <c r="C108" s="16" t="s">
        <v>26</v>
      </c>
      <c r="D108" s="16" t="s">
        <v>26</v>
      </c>
      <c r="E108" s="25"/>
      <c r="F108" s="26"/>
    </row>
    <row r="109" spans="1:6" ht="15.75">
      <c r="A109" s="6" t="s">
        <v>262</v>
      </c>
      <c r="B109" s="31" t="s">
        <v>263</v>
      </c>
      <c r="C109" s="29" t="s">
        <v>75</v>
      </c>
      <c r="D109" s="18">
        <f>E109*E$2*9+F109*E$2*3</f>
        <v>257.39153501151094</v>
      </c>
      <c r="E109" s="25">
        <v>0.005690995759754999</v>
      </c>
      <c r="F109" s="26">
        <v>0.006368224255165844</v>
      </c>
    </row>
    <row r="110" spans="1:6" ht="15.75">
      <c r="A110" s="6" t="s">
        <v>264</v>
      </c>
      <c r="B110" s="31" t="s">
        <v>265</v>
      </c>
      <c r="C110" s="29" t="s">
        <v>75</v>
      </c>
      <c r="D110" s="18">
        <f>E110*E$2*9+F110*E$2*3</f>
        <v>10.952831277085576</v>
      </c>
      <c r="E110" s="25">
        <v>0.00024217003233000003</v>
      </c>
      <c r="F110" s="26">
        <v>0.00027098826617727</v>
      </c>
    </row>
    <row r="111" spans="1:6" ht="15.75">
      <c r="A111" s="6" t="s">
        <v>266</v>
      </c>
      <c r="B111" s="31" t="s">
        <v>267</v>
      </c>
      <c r="C111" s="29" t="s">
        <v>75</v>
      </c>
      <c r="D111" s="18">
        <f>E111*E$2*9+F111*E$2*3</f>
        <v>16.42924691562836</v>
      </c>
      <c r="E111" s="25">
        <v>0.00036325504849499994</v>
      </c>
      <c r="F111" s="26">
        <v>0.00040648239926590495</v>
      </c>
    </row>
    <row r="112" spans="1:6" ht="15.75">
      <c r="A112" s="6" t="s">
        <v>268</v>
      </c>
      <c r="B112" s="31" t="s">
        <v>269</v>
      </c>
      <c r="C112" s="29" t="s">
        <v>75</v>
      </c>
      <c r="D112" s="18">
        <f>E112*E$2*9+F112*E$2*3</f>
        <v>5.476415638542788</v>
      </c>
      <c r="E112" s="25">
        <v>0.00012108501616500001</v>
      </c>
      <c r="F112" s="26">
        <v>0.000135494133088635</v>
      </c>
    </row>
    <row r="113" spans="1:6" ht="15.75">
      <c r="A113" s="6" t="s">
        <v>270</v>
      </c>
      <c r="B113" s="31" t="s">
        <v>271</v>
      </c>
      <c r="C113" s="32" t="s">
        <v>75</v>
      </c>
      <c r="D113" s="18">
        <f>E113*E$2*9+F113*E$2*3</f>
        <v>10.952831277085576</v>
      </c>
      <c r="E113" s="25">
        <v>0.00024217003233000003</v>
      </c>
      <c r="F113" s="26">
        <v>0.00027098826617727</v>
      </c>
    </row>
    <row r="114" spans="1:6" ht="15.75">
      <c r="A114" s="21" t="s">
        <v>87</v>
      </c>
      <c r="B114" s="37" t="s">
        <v>272</v>
      </c>
      <c r="C114" s="1" t="s">
        <v>26</v>
      </c>
      <c r="D114" s="16" t="s">
        <v>26</v>
      </c>
      <c r="E114" s="25"/>
      <c r="F114" s="26"/>
    </row>
    <row r="115" spans="1:6" ht="15.75">
      <c r="A115" s="6" t="s">
        <v>273</v>
      </c>
      <c r="B115" s="31" t="s">
        <v>274</v>
      </c>
      <c r="C115" s="29" t="s">
        <v>4</v>
      </c>
      <c r="D115" s="18">
        <f>E115*E$2*9+F115*E$2*3</f>
        <v>53530.63464650255</v>
      </c>
      <c r="E115" s="25">
        <v>1.07160239306025</v>
      </c>
      <c r="F115" s="26">
        <v>1.6603451068681332</v>
      </c>
    </row>
    <row r="116" spans="1:6" ht="15.75">
      <c r="A116" s="6" t="s">
        <v>275</v>
      </c>
      <c r="B116" s="31" t="s">
        <v>1</v>
      </c>
      <c r="C116" s="16" t="s">
        <v>26</v>
      </c>
      <c r="D116" s="18">
        <f>E116*E$2*9+F116*E$2*3</f>
        <v>61566.90117870642</v>
      </c>
      <c r="E116" s="25">
        <v>1.48377578808591</v>
      </c>
      <c r="F116" s="26">
        <v>1.1557053378274975</v>
      </c>
    </row>
    <row r="117" spans="1:6" ht="15.75">
      <c r="A117" s="6" t="s">
        <v>276</v>
      </c>
      <c r="B117" s="31" t="s">
        <v>277</v>
      </c>
      <c r="C117" s="1"/>
      <c r="D117" s="18">
        <f>E117*E$2*9+F117*E$2*3</f>
        <v>47188.15558448703</v>
      </c>
      <c r="E117" s="25">
        <v>1.0328019104803374</v>
      </c>
      <c r="F117" s="26">
        <v>1.1991230778344197</v>
      </c>
    </row>
    <row r="118" spans="1:6" ht="15.75">
      <c r="A118" s="6"/>
      <c r="B118" s="3" t="s">
        <v>81</v>
      </c>
      <c r="C118" s="1" t="s">
        <v>32</v>
      </c>
      <c r="D118" s="8">
        <f>SUM(D29:D63)+SUM(D66:D73)+SUM(D75:D81)+SUM(D83:D84)+SUM(D86:D91)+SUM(D93:D94)+SUM(D96:D101)+SUM(D103:D107)+SUM(D109:D113)+SUM(D115:D117)</f>
        <v>792768.6467057838</v>
      </c>
      <c r="E118" s="19">
        <f>SUM(E29:E63)+SUM(E66:E73)+SUM(E75:E81)+SUM(E83:E84)+SUM(E86:E91)+SUM(E93:E94)+SUM(E96:E101)+SUM(E103:E107)+SUM(E109:E113)+SUM(E115:E117)</f>
        <v>17.52832705499641</v>
      </c>
      <c r="F118" s="19">
        <f>SUM(F29:F63)+SUM(F66:F73)+SUM(F75:F81)+SUM(F83:F84)+SUM(F86:F91)+SUM(F93:F94)+SUM(F96:F101)+SUM(F103:F107)+SUM(F109:F113)+SUM(F115:F117)</f>
        <v>19.614197974540986</v>
      </c>
    </row>
    <row r="119" spans="1:4" ht="15.75">
      <c r="A119" s="45" t="s">
        <v>83</v>
      </c>
      <c r="B119" s="45"/>
      <c r="C119" s="45"/>
      <c r="D119" s="45"/>
    </row>
    <row r="120" spans="1:4" ht="15.75">
      <c r="A120" s="6" t="s">
        <v>84</v>
      </c>
      <c r="B120" s="1" t="s">
        <v>85</v>
      </c>
      <c r="C120" s="1" t="s">
        <v>86</v>
      </c>
      <c r="D120" s="42">
        <v>5</v>
      </c>
    </row>
    <row r="121" spans="1:4" ht="15.75">
      <c r="A121" s="6" t="s">
        <v>87</v>
      </c>
      <c r="B121" s="1" t="s">
        <v>88</v>
      </c>
      <c r="C121" s="1" t="s">
        <v>86</v>
      </c>
      <c r="D121" s="42">
        <v>5</v>
      </c>
    </row>
    <row r="122" spans="1:4" ht="15.75">
      <c r="A122" s="6" t="s">
        <v>89</v>
      </c>
      <c r="B122" s="1" t="s">
        <v>90</v>
      </c>
      <c r="C122" s="1" t="s">
        <v>86</v>
      </c>
      <c r="D122" s="1">
        <v>0</v>
      </c>
    </row>
    <row r="123" spans="1:4" ht="15.75">
      <c r="A123" s="6" t="s">
        <v>91</v>
      </c>
      <c r="B123" s="1" t="s">
        <v>92</v>
      </c>
      <c r="C123" s="1" t="s">
        <v>32</v>
      </c>
      <c r="D123" s="43">
        <v>0</v>
      </c>
    </row>
    <row r="124" spans="1:4" ht="15.75">
      <c r="A124" s="45" t="s">
        <v>93</v>
      </c>
      <c r="B124" s="45"/>
      <c r="C124" s="45"/>
      <c r="D124" s="45"/>
    </row>
    <row r="125" spans="1:4" ht="15.75">
      <c r="A125" s="6" t="s">
        <v>94</v>
      </c>
      <c r="B125" s="1" t="s">
        <v>31</v>
      </c>
      <c r="C125" s="1" t="s">
        <v>32</v>
      </c>
      <c r="D125" s="1">
        <v>0</v>
      </c>
    </row>
    <row r="126" spans="1:4" ht="31.5">
      <c r="A126" s="6" t="s">
        <v>95</v>
      </c>
      <c r="B126" s="1" t="s">
        <v>33</v>
      </c>
      <c r="C126" s="1" t="s">
        <v>32</v>
      </c>
      <c r="D126" s="1">
        <v>0</v>
      </c>
    </row>
    <row r="127" spans="1:4" ht="15.75">
      <c r="A127" s="6" t="s">
        <v>96</v>
      </c>
      <c r="B127" s="1" t="s">
        <v>35</v>
      </c>
      <c r="C127" s="1" t="s">
        <v>32</v>
      </c>
      <c r="D127" s="1">
        <v>0</v>
      </c>
    </row>
    <row r="128" spans="1:4" ht="15.75">
      <c r="A128" s="6" t="s">
        <v>97</v>
      </c>
      <c r="B128" s="1" t="s">
        <v>55</v>
      </c>
      <c r="C128" s="1" t="s">
        <v>32</v>
      </c>
      <c r="D128" s="1">
        <v>0</v>
      </c>
    </row>
    <row r="129" spans="1:4" ht="15.75">
      <c r="A129" s="6" t="s">
        <v>98</v>
      </c>
      <c r="B129" s="1" t="s">
        <v>99</v>
      </c>
      <c r="C129" s="1" t="s">
        <v>32</v>
      </c>
      <c r="D129" s="1">
        <v>0</v>
      </c>
    </row>
    <row r="130" spans="1:4" ht="15.75">
      <c r="A130" s="6" t="s">
        <v>100</v>
      </c>
      <c r="B130" s="1" t="s">
        <v>57</v>
      </c>
      <c r="C130" s="1" t="s">
        <v>32</v>
      </c>
      <c r="D130" s="1">
        <v>0</v>
      </c>
    </row>
    <row r="131" spans="1:5" ht="15.75">
      <c r="A131" s="45" t="s">
        <v>101</v>
      </c>
      <c r="B131" s="45"/>
      <c r="C131" s="45"/>
      <c r="D131" s="45"/>
      <c r="E131" s="7"/>
    </row>
    <row r="132" spans="1:4" ht="15.75">
      <c r="A132" s="6" t="s">
        <v>102</v>
      </c>
      <c r="B132" s="1" t="s">
        <v>85</v>
      </c>
      <c r="C132" s="1" t="s">
        <v>86</v>
      </c>
      <c r="D132" s="1">
        <v>0</v>
      </c>
    </row>
    <row r="133" spans="1:4" ht="15.75">
      <c r="A133" s="6" t="s">
        <v>103</v>
      </c>
      <c r="B133" s="1" t="s">
        <v>88</v>
      </c>
      <c r="C133" s="1" t="s">
        <v>86</v>
      </c>
      <c r="D133" s="1">
        <v>0</v>
      </c>
    </row>
    <row r="134" spans="1:4" ht="15.75">
      <c r="A134" s="6" t="s">
        <v>104</v>
      </c>
      <c r="B134" s="1" t="s">
        <v>105</v>
      </c>
      <c r="C134" s="1" t="s">
        <v>86</v>
      </c>
      <c r="D134" s="1">
        <v>0</v>
      </c>
    </row>
    <row r="135" spans="1:4" ht="15.75">
      <c r="A135" s="6" t="s">
        <v>106</v>
      </c>
      <c r="B135" s="1" t="s">
        <v>92</v>
      </c>
      <c r="C135" s="1" t="s">
        <v>32</v>
      </c>
      <c r="D135" s="1">
        <v>0</v>
      </c>
    </row>
    <row r="136" spans="1:4" ht="15.75">
      <c r="A136" s="45" t="s">
        <v>107</v>
      </c>
      <c r="B136" s="45"/>
      <c r="C136" s="45"/>
      <c r="D136" s="45"/>
    </row>
    <row r="137" spans="1:4" ht="15.75">
      <c r="A137" s="6" t="s">
        <v>108</v>
      </c>
      <c r="B137" s="1" t="s">
        <v>109</v>
      </c>
      <c r="C137" s="1" t="s">
        <v>86</v>
      </c>
      <c r="D137" s="1">
        <v>6</v>
      </c>
    </row>
    <row r="138" spans="1:4" ht="15.75">
      <c r="A138" s="6" t="s">
        <v>110</v>
      </c>
      <c r="B138" s="1" t="s">
        <v>111</v>
      </c>
      <c r="C138" s="1" t="s">
        <v>86</v>
      </c>
      <c r="D138" s="1">
        <v>0</v>
      </c>
    </row>
    <row r="139" spans="1:4" ht="31.5">
      <c r="A139" s="6" t="s">
        <v>112</v>
      </c>
      <c r="B139" s="1" t="s">
        <v>113</v>
      </c>
      <c r="C139" s="1" t="s">
        <v>32</v>
      </c>
      <c r="D139" s="20">
        <v>10300</v>
      </c>
    </row>
  </sheetData>
  <sheetProtection password="CC29" sheet="1" objects="1" scenarios="1" selectLockedCells="1" selectUnlockedCells="1"/>
  <mergeCells count="9">
    <mergeCell ref="E27:E28"/>
    <mergeCell ref="F27:F28"/>
    <mergeCell ref="A136:D136"/>
    <mergeCell ref="A2:D2"/>
    <mergeCell ref="A26:D26"/>
    <mergeCell ref="A8:D8"/>
    <mergeCell ref="A119:D119"/>
    <mergeCell ref="A124:D124"/>
    <mergeCell ref="A131:D13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landscape" paperSize="9" scale="60" r:id="rId1"/>
  <rowBreaks count="3" manualBreakCount="3">
    <brk id="63" max="3" man="1"/>
    <brk id="101" max="3" man="1"/>
    <brk id="1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2022-03-21T12:51:34Z</cp:lastPrinted>
  <dcterms:created xsi:type="dcterms:W3CDTF">2010-07-19T21:32:50Z</dcterms:created>
  <dcterms:modified xsi:type="dcterms:W3CDTF">2024-03-29T06:52:24Z</dcterms:modified>
  <cp:category/>
  <cp:version/>
  <cp:contentType/>
  <cp:contentStatus/>
</cp:coreProperties>
</file>