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форме'!$A$1:$D$127</definedName>
  </definedNames>
  <calcPr fullCalcOnLoad="1"/>
</workbook>
</file>

<file path=xl/sharedStrings.xml><?xml version="1.0" encoding="utf-8"?>
<sst xmlns="http://schemas.openxmlformats.org/spreadsheetml/2006/main" count="381" uniqueCount="261">
  <si>
    <t>Профилактический осмотр мусоропровода</t>
  </si>
  <si>
    <t>Ремонт кровли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</si>
  <si>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</si>
  <si>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</si>
  <si>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</si>
  <si>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</si>
  <si>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</si>
  <si>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Мытьё пола кабины лифта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</si>
  <si>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</si>
  <si>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</si>
  <si>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</si>
  <si>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</si>
  <si>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</si>
  <si>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</si>
  <si>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</si>
  <si>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</si>
  <si>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</si>
  <si>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</si>
  <si>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</si>
  <si>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</si>
  <si>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</si>
  <si>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</si>
  <si>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</si>
  <si>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</si>
  <si>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</si>
  <si>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</si>
  <si>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</si>
  <si>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</si>
  <si>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</si>
  <si>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</si>
  <si>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</si>
  <si>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</si>
  <si>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</si>
  <si>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</si>
  <si>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</si>
  <si>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</si>
  <si>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</si>
  <si>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</si>
  <si>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</si>
  <si>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</si>
  <si>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</si>
  <si>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</si>
  <si>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</si>
  <si>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</si>
  <si>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</si>
  <si>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</si>
  <si>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</si>
  <si>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</si>
  <si>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</si>
  <si>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</si>
  <si>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</si>
  <si>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</si>
  <si>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</si>
  <si>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</si>
  <si>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</si>
  <si>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</si>
  <si>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</si>
  <si>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</si>
  <si>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</si>
  <si>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</si>
  <si>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</si>
  <si>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</si>
  <si>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</si>
  <si>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</si>
  <si>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</si>
  <si>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</si>
  <si>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</si>
  <si>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</si>
  <si>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</si>
  <si>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</si>
  <si>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</si>
  <si>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</si>
  <si>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21.4</t>
  </si>
  <si>
    <t>21.5</t>
  </si>
  <si>
    <t>21.6</t>
  </si>
  <si>
    <t>24.6</t>
  </si>
  <si>
    <t>26.6</t>
  </si>
  <si>
    <t>21.7</t>
  </si>
  <si>
    <t>1 раз в год</t>
  </si>
  <si>
    <t>21.8</t>
  </si>
  <si>
    <t>21.9</t>
  </si>
  <si>
    <t>21.12</t>
  </si>
  <si>
    <t>21.13</t>
  </si>
  <si>
    <t>Итого</t>
  </si>
  <si>
    <t>Протирка стен, дверей, потолка кабины лифта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</si>
  <si>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</si>
  <si>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</si>
  <si>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</si>
  <si>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</si>
  <si>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</si>
  <si>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</si>
  <si>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</si>
  <si>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</si>
  <si>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</si>
  <si>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</si>
  <si>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</si>
  <si>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</si>
  <si>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</si>
  <si>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</si>
  <si>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</si>
  <si>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</si>
  <si>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</si>
  <si>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</si>
  <si>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</si>
  <si>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</si>
  <si>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</si>
  <si>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</si>
  <si>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</si>
  <si>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</si>
  <si>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</si>
  <si>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</si>
  <si>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</si>
  <si>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</si>
  <si>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</si>
  <si>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</si>
  <si>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</si>
  <si>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</si>
  <si>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</si>
  <si>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</si>
  <si>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</si>
  <si>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</si>
  <si>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</si>
  <si>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Ремонт кровли балконных козырьков</t>
  </si>
  <si>
    <t>Осмотр стен (наружные поверхности)</t>
  </si>
  <si>
    <t>Очистка водосточной системы от снега и мусора  на кровле</t>
  </si>
  <si>
    <t>Ремонт и укрепление входных дверей в помещениях общего пользования</t>
  </si>
  <si>
    <t>Окраска стен,дверей, помещений общего пользования</t>
  </si>
  <si>
    <t>Замена разбитых стёкол, окон и дверей в помещениях общего пользования</t>
  </si>
  <si>
    <t>Текущий ремонт детских площадок и малых форм</t>
  </si>
  <si>
    <t>Объекты внешнего благоустройства (асфальтирование, зелёные насаждения)</t>
  </si>
  <si>
    <t>Сбор листвы с придомовой территории (весна, осень)</t>
  </si>
  <si>
    <t>Ремонт системы электроснабжения</t>
  </si>
  <si>
    <t>Ремонт внутридомовых сетей канализации</t>
  </si>
  <si>
    <t>Ремонт внутридомовых сетей водоснабжения</t>
  </si>
  <si>
    <t>Мытьё стен, дверей, потолка кабины лифта</t>
  </si>
  <si>
    <t>21.3</t>
  </si>
  <si>
    <t>24.3</t>
  </si>
  <si>
    <t>25.3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</si>
  <si>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</si>
  <si>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</si>
  <si>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</si>
  <si>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</si>
  <si>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</si>
  <si>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</si>
  <si>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</si>
  <si>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Герметизация, теплоизоляция швов (межпанельных, температурных и иных)</t>
  </si>
  <si>
    <t>Ремонт стен (внутренние поверхности)</t>
  </si>
  <si>
    <t>21.14</t>
  </si>
  <si>
    <t>21.15</t>
  </si>
  <si>
    <t>21.16</t>
  </si>
  <si>
    <t>21.19</t>
  </si>
  <si>
    <t>21.20</t>
  </si>
  <si>
    <t>21.24</t>
  </si>
  <si>
    <t>Ремонт контейнерных площадок</t>
  </si>
  <si>
    <t>21.25</t>
  </si>
  <si>
    <t>21.26</t>
  </si>
  <si>
    <t>21.27</t>
  </si>
  <si>
    <t>Замена, ремонт почтовых ящиков</t>
  </si>
  <si>
    <t>21.28</t>
  </si>
  <si>
    <t>Содержание систем внутридомового газового оборудования</t>
  </si>
  <si>
    <t>по графику</t>
  </si>
  <si>
    <t>21.29</t>
  </si>
  <si>
    <t>Техническое диагностирование ВДГО</t>
  </si>
  <si>
    <t>21.32</t>
  </si>
  <si>
    <t>Ремонт и обслуживание ВСНП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</si>
  <si>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</si>
  <si>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</si>
  <si>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</si>
  <si>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</si>
  <si>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</si>
  <si>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</si>
  <si>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</si>
  <si>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</si>
  <si>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</si>
  <si>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</si>
  <si>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</si>
  <si>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</si>
  <si>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</si>
  <si>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</si>
  <si>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</si>
  <si>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</si>
  <si>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</si>
  <si>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</si>
  <si>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</si>
  <si>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</si>
  <si>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</si>
  <si>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</si>
  <si>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</si>
  <si>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4 раза в летний период</t>
  </si>
  <si>
    <t>22.2.5</t>
  </si>
  <si>
    <t>Уборка контейнерной площадки в летний период</t>
  </si>
  <si>
    <t>22.2.6</t>
  </si>
  <si>
    <t>22.2.7</t>
  </si>
  <si>
    <t>Вывоз листвы</t>
  </si>
  <si>
    <t>22.2.8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</si>
  <si>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</si>
  <si>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</si>
  <si>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</si>
  <si>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</si>
  <si>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</si>
  <si>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</si>
  <si>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Содержание мусоропровода</t>
  </si>
  <si>
    <t>Удаление мусора из мусороприемных камер</t>
  </si>
  <si>
    <t>24.2</t>
  </si>
  <si>
    <t>Влажное подметание пола мусороприемных камер</t>
  </si>
  <si>
    <t>24.4</t>
  </si>
  <si>
    <t>Уборка загрузочных клапанов мусоропровода</t>
  </si>
  <si>
    <t>24.5</t>
  </si>
  <si>
    <t>Уборка мусороприёмных камер</t>
  </si>
  <si>
    <t>Дезинфекция элементов ствола мусоропровода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</si>
  <si>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</si>
  <si>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</si>
  <si>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</si>
  <si>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</si>
  <si>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</si>
  <si>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</si>
  <si>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</si>
  <si>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</si>
  <si>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</si>
  <si>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Техническое освидетельствование лифта</t>
  </si>
  <si>
    <t>26.4</t>
  </si>
  <si>
    <t>26.5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</si>
  <si>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</si>
  <si>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</si>
  <si>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</si>
  <si>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</si>
  <si>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</si>
  <si>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</si>
  <si>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</si>
  <si>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</si>
  <si>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</si>
  <si>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</si>
  <si>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</si>
  <si>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</si>
  <si>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</si>
  <si>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</si>
  <si>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</si>
  <si>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</si>
  <si>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</si>
  <si>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</si>
  <si>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</si>
  <si>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</si>
  <si>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</si>
  <si>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</si>
  <si>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</si>
  <si>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</si>
  <si>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</si>
  <si>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</si>
  <si>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</si>
  <si>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</si>
  <si>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</si>
  <si>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Управление МКД (в т.ч. начисление и сбор платы, регистрационный учет)</t>
  </si>
  <si>
    <t>Отчет об исполнении управляющей организацией ООО "УК "Слобода" договора управления за 2022 год по дому № 27/2  ул. Зегеля в г. Липецке</t>
  </si>
  <si>
    <t>31.03.2023 г.</t>
  </si>
  <si>
    <t>01.01.2022 г.</t>
  </si>
  <si>
    <t>31.12.2022 г.</t>
  </si>
  <si>
    <t>01.01.22-31.07.22</t>
  </si>
  <si>
    <t>01.08.22-31.12.22</t>
  </si>
  <si>
    <t>тариф с 2018 года, вавгусте 2021 года не индексировался</t>
  </si>
  <si>
    <t>жил</t>
  </si>
  <si>
    <t>нежил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</si>
</sst>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5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3" applyNumberFormat="0" applyAlignment="0" applyProtection="0"/>
    <xf numFmtId="0" fontId="27" fillId="27" borderId="4" applyNumberFormat="0" applyAlignment="0" applyProtection="0"/>
    <xf numFmtId="0" fontId="28" fillId="27" borderId="3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8" borderId="9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0" fontId="24" fillId="31" borderId="10" applyNumberFormat="0" applyFont="0" applyAlignment="0" applyProtection="0"/>
    <xf numFmtId="9" fontId="24" fillId="0" borderId="0" applyFon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1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" fontId="41" fillId="0" borderId="0" xfId="0" applyNumberFormat="1" applyFont="1" applyFill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top" wrapText="1"/>
    </xf>
    <xf numFmtId="4" fontId="41" fillId="0" borderId="12" xfId="0" applyNumberFormat="1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center"/>
    </xf>
    <xf numFmtId="4" fontId="41" fillId="0" borderId="13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0" fontId="41" fillId="0" borderId="12" xfId="0" applyNumberFormat="1" applyFont="1" applyFill="1" applyBorder="1" applyAlignment="1">
      <alignment horizontal="right" vertical="center" wrapText="1"/>
    </xf>
    <xf numFmtId="180" fontId="43" fillId="0" borderId="12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right" vertical="center" wrapText="1"/>
    </xf>
    <xf numFmtId="0" fontId="43" fillId="0" borderId="0" xfId="0" applyFont="1" applyFill="1" applyAlignment="1">
      <alignment horizontal="right" vertical="center" wrapText="1"/>
    </xf>
    <xf numFmtId="4" fontId="41" fillId="0" borderId="0" xfId="0" applyNumberFormat="1" applyFont="1" applyFill="1" applyAlignment="1">
      <alignment horizontal="right" vertical="center" wrapText="1"/>
    </xf>
    <xf numFmtId="180" fontId="5" fillId="0" borderId="12" xfId="0" applyNumberFormat="1" applyFont="1" applyBorder="1" applyAlignment="1">
      <alignment horizontal="right" vertical="center"/>
    </xf>
    <xf numFmtId="180" fontId="6" fillId="0" borderId="12" xfId="0" applyNumberFormat="1" applyFont="1" applyBorder="1" applyAlignment="1">
      <alignment horizontal="right" vertical="center"/>
    </xf>
    <xf numFmtId="179" fontId="3" fillId="0" borderId="15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179" fontId="41" fillId="0" borderId="12" xfId="0" applyNumberFormat="1" applyFont="1" applyFill="1" applyBorder="1" applyAlignment="1">
      <alignment horizontal="right" vertical="center" wrapText="1" indent="1"/>
    </xf>
    <xf numFmtId="179" fontId="41" fillId="0" borderId="12" xfId="0" applyNumberFormat="1" applyFont="1" applyFill="1" applyBorder="1" applyAlignment="1">
      <alignment horizontal="right" vertical="center" wrapText="1"/>
    </xf>
    <xf numFmtId="1" fontId="41" fillId="0" borderId="12" xfId="0" applyNumberFormat="1" applyFont="1" applyFill="1" applyBorder="1" applyAlignment="1">
      <alignment horizontal="center" vertical="center" wrapText="1"/>
    </xf>
    <xf numFmtId="2" fontId="41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47;&#1077;&#1075;&#1077;&#1083;&#1103;,%20&#1076;.%2027-2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44.18</v>
          </cell>
        </row>
        <row r="24">
          <cell r="D24">
            <v>-204231.4885824993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BU125">
            <v>91642.25392077111</v>
          </cell>
        </row>
        <row r="126">
          <cell r="BU126">
            <v>74203.12263233998</v>
          </cell>
        </row>
        <row r="127">
          <cell r="BU127">
            <v>30982.24366575</v>
          </cell>
        </row>
      </sheetData>
      <sheetData sheetId="1">
        <row r="124">
          <cell r="BU124">
            <v>118368.07407425</v>
          </cell>
        </row>
        <row r="125">
          <cell r="BU125">
            <v>95843.13284000006</v>
          </cell>
        </row>
        <row r="126">
          <cell r="BU126">
            <v>40017.6595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view="pageBreakPreview" zoomScaleNormal="90" zoomScaleSheetLayoutView="100" zoomScalePageLayoutView="0" workbookViewId="0" topLeftCell="A1">
      <selection activeCell="P11" sqref="P11"/>
    </sheetView>
  </sheetViews>
  <sheetFormatPr defaultColWidth="9.140625" defaultRowHeight="15"/>
  <cols>
    <col min="1" max="1" width="9.140625" style="11" customWidth="1"/>
    <col min="2" max="2" width="62.421875" style="9" customWidth="1"/>
    <col min="3" max="3" width="24.28125" style="9" customWidth="1"/>
    <col min="4" max="4" width="62.7109375" style="9" customWidth="1"/>
    <col min="5" max="5" width="18.7109375" style="39" hidden="1" customWidth="1"/>
    <col min="6" max="6" width="19.57421875" style="9" hidden="1" customWidth="1"/>
    <col min="7" max="8" width="13.00390625" style="9" hidden="1" customWidth="1"/>
    <col min="9" max="11" width="9.140625" style="9" hidden="1" customWidth="1"/>
    <col min="12" max="14" width="9.140625" style="9" customWidth="1"/>
    <col min="15" max="16384" width="9.140625" style="2" customWidth="1"/>
  </cols>
  <sheetData>
    <row r="1" ht="15.75">
      <c r="E1" s="39" t="s">
        <v>116</v>
      </c>
    </row>
    <row r="2" spans="1:14" s="5" customFormat="1" ht="33.75" customHeight="1">
      <c r="A2" s="54" t="s">
        <v>252</v>
      </c>
      <c r="B2" s="54"/>
      <c r="C2" s="54"/>
      <c r="D2" s="54"/>
      <c r="E2" s="40">
        <v>2177.5</v>
      </c>
      <c r="F2" s="4"/>
      <c r="G2" s="4"/>
      <c r="H2" s="4"/>
      <c r="I2" s="4"/>
      <c r="J2" s="4"/>
      <c r="K2" s="4"/>
      <c r="L2" s="4"/>
      <c r="M2" s="4"/>
      <c r="N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255</v>
      </c>
    </row>
    <row r="8" spans="1:4" ht="42.75" customHeight="1">
      <c r="A8" s="53" t="s">
        <v>63</v>
      </c>
      <c r="B8" s="53"/>
      <c r="C8" s="53"/>
      <c r="D8" s="53"/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44.18</v>
      </c>
    </row>
    <row r="10" spans="1:5" ht="15.75">
      <c r="A10" s="6" t="s">
        <v>18</v>
      </c>
      <c r="B10" s="1" t="s">
        <v>34</v>
      </c>
      <c r="C10" s="1" t="s">
        <v>33</v>
      </c>
      <c r="D10" s="8">
        <f>'[1]по форме'!$D$24</f>
        <v>-204231.4885824993</v>
      </c>
      <c r="E10" s="41"/>
    </row>
    <row r="11" spans="1:4" ht="15.75">
      <c r="A11" s="6" t="s">
        <v>35</v>
      </c>
      <c r="B11" s="1" t="s">
        <v>36</v>
      </c>
      <c r="C11" s="1" t="s">
        <v>33</v>
      </c>
      <c r="D11" s="8">
        <f>D25</f>
        <v>87315.98000000001</v>
      </c>
    </row>
    <row r="12" spans="1:4" ht="31.5">
      <c r="A12" s="6" t="s">
        <v>37</v>
      </c>
      <c r="B12" s="1" t="s">
        <v>38</v>
      </c>
      <c r="C12" s="1" t="s">
        <v>33</v>
      </c>
      <c r="D12" s="36">
        <f>D13+D14+D15</f>
        <v>451056.48663311114</v>
      </c>
    </row>
    <row r="13" spans="1:4" ht="15.75">
      <c r="A13" s="6" t="s">
        <v>54</v>
      </c>
      <c r="B13" s="13" t="s">
        <v>39</v>
      </c>
      <c r="C13" s="1" t="s">
        <v>33</v>
      </c>
      <c r="D13" s="36">
        <f>'[2]УК 2022'!$BU$126+'[2]УК 2021'!$BU$125</f>
        <v>170046.25547234004</v>
      </c>
    </row>
    <row r="14" spans="1:4" ht="15.75">
      <c r="A14" s="6" t="s">
        <v>55</v>
      </c>
      <c r="B14" s="13" t="s">
        <v>40</v>
      </c>
      <c r="C14" s="1" t="s">
        <v>33</v>
      </c>
      <c r="D14" s="36">
        <f>'[2]УК 2022'!$BU$125+'[2]УК 2021'!$BU$124</f>
        <v>210010.32799502113</v>
      </c>
    </row>
    <row r="15" spans="1:8" ht="15.75">
      <c r="A15" s="6" t="s">
        <v>56</v>
      </c>
      <c r="B15" s="13" t="s">
        <v>41</v>
      </c>
      <c r="C15" s="1" t="s">
        <v>33</v>
      </c>
      <c r="D15" s="36">
        <f>'[2]УК 2022'!$BU$127+'[2]УК 2021'!$BU$126</f>
        <v>70999.90316575</v>
      </c>
      <c r="G15" s="9" t="s">
        <v>259</v>
      </c>
      <c r="H15" s="9" t="s">
        <v>260</v>
      </c>
    </row>
    <row r="16" spans="1:8" ht="15.75">
      <c r="A16" s="13" t="s">
        <v>42</v>
      </c>
      <c r="B16" s="13" t="s">
        <v>43</v>
      </c>
      <c r="C16" s="13" t="s">
        <v>33</v>
      </c>
      <c r="D16" s="14">
        <f>D17</f>
        <v>539718.97</v>
      </c>
      <c r="E16" s="39">
        <v>539718.97</v>
      </c>
      <c r="F16" s="12">
        <f>D16-E16</f>
        <v>0</v>
      </c>
      <c r="G16" s="39">
        <v>438551.85</v>
      </c>
      <c r="H16" s="39">
        <v>101167.12</v>
      </c>
    </row>
    <row r="17" spans="1:4" ht="31.5">
      <c r="A17" s="13" t="s">
        <v>19</v>
      </c>
      <c r="B17" s="13" t="s">
        <v>57</v>
      </c>
      <c r="C17" s="13" t="s">
        <v>33</v>
      </c>
      <c r="D17" s="14">
        <v>539718.97</v>
      </c>
    </row>
    <row r="18" spans="1:4" ht="31.5">
      <c r="A18" s="13" t="s">
        <v>44</v>
      </c>
      <c r="B18" s="13" t="s">
        <v>58</v>
      </c>
      <c r="C18" s="13" t="s">
        <v>33</v>
      </c>
      <c r="D18" s="14">
        <v>0</v>
      </c>
    </row>
    <row r="19" spans="1:4" ht="15.75">
      <c r="A19" s="13" t="s">
        <v>20</v>
      </c>
      <c r="B19" s="13" t="s">
        <v>45</v>
      </c>
      <c r="C19" s="13" t="s">
        <v>33</v>
      </c>
      <c r="D19" s="14">
        <v>0</v>
      </c>
    </row>
    <row r="20" spans="1:4" ht="15.75">
      <c r="A20" s="13" t="s">
        <v>21</v>
      </c>
      <c r="B20" s="13" t="s">
        <v>46</v>
      </c>
      <c r="C20" s="13" t="s">
        <v>33</v>
      </c>
      <c r="D20" s="14">
        <v>0</v>
      </c>
    </row>
    <row r="21" spans="1:4" ht="15.75">
      <c r="A21" s="13" t="s">
        <v>47</v>
      </c>
      <c r="B21" s="13" t="s">
        <v>48</v>
      </c>
      <c r="C21" s="13" t="s">
        <v>33</v>
      </c>
      <c r="D21" s="14">
        <v>0</v>
      </c>
    </row>
    <row r="22" spans="1:4" ht="15.75">
      <c r="A22" s="13" t="s">
        <v>49</v>
      </c>
      <c r="B22" s="13" t="s">
        <v>50</v>
      </c>
      <c r="C22" s="13" t="s">
        <v>33</v>
      </c>
      <c r="D22" s="14">
        <f>D16+D10+D9</f>
        <v>335531.66141750064</v>
      </c>
    </row>
    <row r="23" spans="1:4" ht="15.75">
      <c r="A23" s="13" t="s">
        <v>51</v>
      </c>
      <c r="B23" s="13" t="s">
        <v>59</v>
      </c>
      <c r="C23" s="13" t="s">
        <v>33</v>
      </c>
      <c r="D23" s="14">
        <v>3918.21</v>
      </c>
    </row>
    <row r="24" spans="1:4" ht="15.75">
      <c r="A24" s="13" t="s">
        <v>52</v>
      </c>
      <c r="B24" s="13" t="s">
        <v>60</v>
      </c>
      <c r="C24" s="13" t="s">
        <v>33</v>
      </c>
      <c r="D24" s="14">
        <f>D22-D106</f>
        <v>-115524.82521561056</v>
      </c>
    </row>
    <row r="25" spans="1:5" ht="15.75">
      <c r="A25" s="13" t="s">
        <v>53</v>
      </c>
      <c r="B25" s="13" t="s">
        <v>61</v>
      </c>
      <c r="C25" s="13" t="s">
        <v>33</v>
      </c>
      <c r="D25" s="14">
        <v>87315.98000000001</v>
      </c>
      <c r="E25" s="41">
        <f>D25+F16</f>
        <v>87315.98000000001</v>
      </c>
    </row>
    <row r="26" spans="1:8" ht="35.25" customHeight="1">
      <c r="A26" s="53" t="s">
        <v>62</v>
      </c>
      <c r="B26" s="53"/>
      <c r="C26" s="53"/>
      <c r="D26" s="53"/>
      <c r="E26" s="51" t="s">
        <v>258</v>
      </c>
      <c r="F26" s="52"/>
      <c r="G26" s="52"/>
      <c r="H26" s="52"/>
    </row>
    <row r="27" spans="1:14" s="5" customFormat="1" ht="33" customHeight="1">
      <c r="A27" s="10" t="s">
        <v>22</v>
      </c>
      <c r="B27" s="3" t="s">
        <v>64</v>
      </c>
      <c r="C27" s="3" t="s">
        <v>139</v>
      </c>
      <c r="D27" s="15" t="s">
        <v>140</v>
      </c>
      <c r="E27" s="50" t="s">
        <v>256</v>
      </c>
      <c r="F27" s="50" t="s">
        <v>257</v>
      </c>
      <c r="G27" s="4"/>
      <c r="H27" s="4"/>
      <c r="I27" s="4"/>
      <c r="J27" s="4"/>
      <c r="K27" s="4"/>
      <c r="L27" s="4"/>
      <c r="M27" s="4"/>
      <c r="N27" s="4"/>
    </row>
    <row r="28" spans="1:6" ht="15.75">
      <c r="A28" s="10" t="s">
        <v>141</v>
      </c>
      <c r="B28" s="16" t="s">
        <v>142</v>
      </c>
      <c r="C28" s="17" t="s">
        <v>27</v>
      </c>
      <c r="D28" s="18" t="s">
        <v>27</v>
      </c>
      <c r="E28" s="50"/>
      <c r="F28" s="50"/>
    </row>
    <row r="29" spans="1:6" ht="15.75">
      <c r="A29" s="6" t="s">
        <v>68</v>
      </c>
      <c r="B29" s="19" t="s">
        <v>143</v>
      </c>
      <c r="C29" s="20" t="s">
        <v>144</v>
      </c>
      <c r="D29" s="21">
        <f>E29*E$2*7+F29*5*E$2</f>
        <v>413.764957125</v>
      </c>
      <c r="E29" s="42">
        <v>0.0153</v>
      </c>
      <c r="F29" s="37">
        <v>0.016583670000000002</v>
      </c>
    </row>
    <row r="30" spans="1:6" ht="15.75">
      <c r="A30" s="6" t="s">
        <v>70</v>
      </c>
      <c r="B30" s="19" t="s">
        <v>118</v>
      </c>
      <c r="C30" s="20" t="s">
        <v>144</v>
      </c>
      <c r="D30" s="21">
        <f aca="true" t="shared" si="0" ref="D30:D52">E30*E$2*7+F30*5*E$2</f>
        <v>2587.2479377874997</v>
      </c>
      <c r="E30" s="42">
        <v>0.09567</v>
      </c>
      <c r="F30" s="37">
        <v>0.10369671300000001</v>
      </c>
    </row>
    <row r="31" spans="1:6" ht="15.75">
      <c r="A31" s="6" t="s">
        <v>135</v>
      </c>
      <c r="B31" s="19" t="s">
        <v>122</v>
      </c>
      <c r="C31" s="20" t="s">
        <v>144</v>
      </c>
      <c r="D31" s="21">
        <f t="shared" si="0"/>
        <v>1759.4475889250002</v>
      </c>
      <c r="E31" s="42">
        <v>0.06506</v>
      </c>
      <c r="F31" s="37">
        <v>0.07051853400000001</v>
      </c>
    </row>
    <row r="32" spans="1:6" ht="15.75">
      <c r="A32" s="6" t="s">
        <v>72</v>
      </c>
      <c r="B32" s="19" t="s">
        <v>1</v>
      </c>
      <c r="C32" s="20" t="s">
        <v>144</v>
      </c>
      <c r="D32" s="21">
        <f t="shared" si="0"/>
        <v>14741.931596600003</v>
      </c>
      <c r="E32" s="42">
        <v>0.54512</v>
      </c>
      <c r="F32" s="37">
        <v>0.590855568</v>
      </c>
    </row>
    <row r="33" spans="1:14" s="5" customFormat="1" ht="15.75">
      <c r="A33" s="6" t="s">
        <v>73</v>
      </c>
      <c r="B33" s="19" t="s">
        <v>124</v>
      </c>
      <c r="C33" s="20" t="s">
        <v>144</v>
      </c>
      <c r="D33" s="21">
        <f t="shared" si="0"/>
        <v>1819.592246745</v>
      </c>
      <c r="E33" s="42">
        <v>0.067284</v>
      </c>
      <c r="F33" s="38">
        <v>0.0729291276</v>
      </c>
      <c r="G33" s="4"/>
      <c r="H33" s="4"/>
      <c r="I33" s="4"/>
      <c r="J33" s="4"/>
      <c r="K33" s="4"/>
      <c r="L33" s="4"/>
      <c r="M33" s="4"/>
      <c r="N33" s="4"/>
    </row>
    <row r="34" spans="1:6" ht="15.75">
      <c r="A34" s="6" t="s">
        <v>74</v>
      </c>
      <c r="B34" s="19" t="s">
        <v>119</v>
      </c>
      <c r="C34" s="20" t="s">
        <v>144</v>
      </c>
      <c r="D34" s="21">
        <f t="shared" si="0"/>
        <v>417.44286785500003</v>
      </c>
      <c r="E34" s="42">
        <v>0.015436</v>
      </c>
      <c r="F34" s="37">
        <v>0.0167310804</v>
      </c>
    </row>
    <row r="35" spans="1:6" ht="15.75">
      <c r="A35" s="6" t="s">
        <v>77</v>
      </c>
      <c r="B35" s="19" t="s">
        <v>123</v>
      </c>
      <c r="C35" s="20" t="s">
        <v>144</v>
      </c>
      <c r="D35" s="21">
        <f t="shared" si="0"/>
        <v>843.7559910000001</v>
      </c>
      <c r="E35" s="42">
        <v>0.0312</v>
      </c>
      <c r="F35" s="37">
        <v>0.03381768</v>
      </c>
    </row>
    <row r="36" spans="1:6" ht="31.5">
      <c r="A36" s="6" t="s">
        <v>79</v>
      </c>
      <c r="B36" s="19" t="s">
        <v>145</v>
      </c>
      <c r="C36" s="20"/>
      <c r="D36" s="21">
        <f t="shared" si="0"/>
        <v>0</v>
      </c>
      <c r="E36" s="42"/>
      <c r="F36" s="37"/>
    </row>
    <row r="37" spans="1:6" ht="15.75">
      <c r="A37" s="6" t="s">
        <v>80</v>
      </c>
      <c r="B37" s="19" t="s">
        <v>146</v>
      </c>
      <c r="C37" s="20" t="s">
        <v>144</v>
      </c>
      <c r="D37" s="21">
        <f t="shared" si="0"/>
        <v>4271.72564343525</v>
      </c>
      <c r="E37" s="42">
        <v>0.1579578</v>
      </c>
      <c r="F37" s="37">
        <v>0.17121045942000002</v>
      </c>
    </row>
    <row r="38" spans="1:6" ht="15.75">
      <c r="A38" s="6" t="s">
        <v>138</v>
      </c>
      <c r="B38" s="19" t="s">
        <v>126</v>
      </c>
      <c r="C38" s="20" t="s">
        <v>144</v>
      </c>
      <c r="D38" s="21">
        <f t="shared" si="0"/>
        <v>8279.6260963</v>
      </c>
      <c r="E38" s="42">
        <v>0.30616</v>
      </c>
      <c r="F38" s="37">
        <v>0.33184682400000004</v>
      </c>
    </row>
    <row r="39" spans="1:6" ht="31.5">
      <c r="A39" s="6" t="s">
        <v>81</v>
      </c>
      <c r="B39" s="19" t="s">
        <v>125</v>
      </c>
      <c r="C39" s="20" t="s">
        <v>144</v>
      </c>
      <c r="D39" s="21">
        <f t="shared" si="0"/>
        <v>477.9580210941251</v>
      </c>
      <c r="E39" s="42">
        <v>0.017673700000000004</v>
      </c>
      <c r="F39" s="37">
        <v>0.019156523430000006</v>
      </c>
    </row>
    <row r="40" spans="1:6" ht="31.5">
      <c r="A40" s="6" t="s">
        <v>82</v>
      </c>
      <c r="B40" s="19" t="s">
        <v>127</v>
      </c>
      <c r="C40" s="20" t="s">
        <v>144</v>
      </c>
      <c r="D40" s="21">
        <f t="shared" si="0"/>
        <v>2867.7481265647507</v>
      </c>
      <c r="E40" s="42">
        <v>0.10604220000000002</v>
      </c>
      <c r="F40" s="37">
        <v>0.11493914058000003</v>
      </c>
    </row>
    <row r="41" spans="1:6" ht="15.75">
      <c r="A41" s="6" t="s">
        <v>147</v>
      </c>
      <c r="B41" s="19" t="s">
        <v>133</v>
      </c>
      <c r="C41" s="20" t="s">
        <v>144</v>
      </c>
      <c r="D41" s="21">
        <f t="shared" si="0"/>
        <v>4720.8959000287505</v>
      </c>
      <c r="E41" s="42">
        <v>0.174567</v>
      </c>
      <c r="F41" s="37">
        <v>0.1892131713</v>
      </c>
    </row>
    <row r="42" spans="1:6" ht="15.75">
      <c r="A42" s="6" t="s">
        <v>148</v>
      </c>
      <c r="B42" s="19" t="s">
        <v>132</v>
      </c>
      <c r="C42" s="20" t="s">
        <v>144</v>
      </c>
      <c r="D42" s="21">
        <f t="shared" si="0"/>
        <v>10353.1131746445</v>
      </c>
      <c r="E42" s="42">
        <v>0.3828324</v>
      </c>
      <c r="F42" s="37">
        <v>0.41495203836000005</v>
      </c>
    </row>
    <row r="43" spans="1:6" ht="15.75">
      <c r="A43" s="6" t="s">
        <v>149</v>
      </c>
      <c r="B43" s="19" t="s">
        <v>120</v>
      </c>
      <c r="C43" s="20" t="s">
        <v>144</v>
      </c>
      <c r="D43" s="21">
        <f t="shared" si="0"/>
        <v>4889.349620155001</v>
      </c>
      <c r="E43" s="42">
        <v>0.180796</v>
      </c>
      <c r="F43" s="37">
        <v>0.19596478440000004</v>
      </c>
    </row>
    <row r="44" spans="1:6" ht="15.75">
      <c r="A44" s="6" t="s">
        <v>150</v>
      </c>
      <c r="B44" s="19" t="s">
        <v>15</v>
      </c>
      <c r="C44" s="20" t="s">
        <v>144</v>
      </c>
      <c r="D44" s="21">
        <f t="shared" si="0"/>
        <v>23658.89094417875</v>
      </c>
      <c r="E44" s="42">
        <v>0.874847</v>
      </c>
      <c r="F44" s="37">
        <v>0.9482466633000001</v>
      </c>
    </row>
    <row r="45" spans="1:6" ht="15.75">
      <c r="A45" s="6" t="s">
        <v>151</v>
      </c>
      <c r="B45" s="19" t="s">
        <v>131</v>
      </c>
      <c r="C45" s="20" t="s">
        <v>144</v>
      </c>
      <c r="D45" s="21">
        <f t="shared" si="0"/>
        <v>12419.43914445</v>
      </c>
      <c r="E45" s="42">
        <v>0.45924</v>
      </c>
      <c r="F45" s="37">
        <v>0.49777023600000003</v>
      </c>
    </row>
    <row r="46" spans="1:6" ht="15.75">
      <c r="A46" s="6" t="s">
        <v>152</v>
      </c>
      <c r="B46" s="19" t="s">
        <v>153</v>
      </c>
      <c r="C46" s="20" t="s">
        <v>144</v>
      </c>
      <c r="D46" s="21">
        <f t="shared" si="0"/>
        <v>610.83065925375</v>
      </c>
      <c r="E46" s="42">
        <v>0.022587</v>
      </c>
      <c r="F46" s="37">
        <v>0.024482049300000003</v>
      </c>
    </row>
    <row r="47" spans="1:6" ht="31.5">
      <c r="A47" s="6" t="s">
        <v>154</v>
      </c>
      <c r="B47" s="19" t="s">
        <v>129</v>
      </c>
      <c r="C47" s="20" t="s">
        <v>144</v>
      </c>
      <c r="D47" s="21">
        <f t="shared" si="0"/>
        <v>16836.718105025</v>
      </c>
      <c r="E47" s="42">
        <v>0.62258</v>
      </c>
      <c r="F47" s="37">
        <v>0.6748144620000001</v>
      </c>
    </row>
    <row r="48" spans="1:6" ht="15.75">
      <c r="A48" s="6" t="s">
        <v>155</v>
      </c>
      <c r="B48" s="19" t="s">
        <v>128</v>
      </c>
      <c r="C48" s="20" t="s">
        <v>144</v>
      </c>
      <c r="D48" s="21">
        <f t="shared" si="0"/>
        <v>10350.884793437499</v>
      </c>
      <c r="E48" s="42">
        <v>0.38275</v>
      </c>
      <c r="F48" s="37">
        <v>0.414862725</v>
      </c>
    </row>
    <row r="49" spans="1:6" ht="15.75">
      <c r="A49" s="6" t="s">
        <v>156</v>
      </c>
      <c r="B49" s="19" t="s">
        <v>157</v>
      </c>
      <c r="C49" s="20" t="s">
        <v>144</v>
      </c>
      <c r="D49" s="21">
        <f t="shared" si="0"/>
        <v>4967.613397012499</v>
      </c>
      <c r="E49" s="42">
        <v>0.18369</v>
      </c>
      <c r="F49" s="37">
        <v>0.199101591</v>
      </c>
    </row>
    <row r="50" spans="1:6" ht="15.75">
      <c r="A50" s="6" t="s">
        <v>158</v>
      </c>
      <c r="B50" s="19" t="s">
        <v>159</v>
      </c>
      <c r="C50" s="20" t="s">
        <v>160</v>
      </c>
      <c r="D50" s="21">
        <f t="shared" si="0"/>
        <v>6794.642595601251</v>
      </c>
      <c r="E50" s="42">
        <v>0.251249</v>
      </c>
      <c r="F50" s="37">
        <v>0.2723287911</v>
      </c>
    </row>
    <row r="51" spans="1:6" ht="15.75">
      <c r="A51" s="6" t="s">
        <v>161</v>
      </c>
      <c r="B51" s="19" t="s">
        <v>162</v>
      </c>
      <c r="C51" s="20" t="s">
        <v>160</v>
      </c>
      <c r="D51" s="21">
        <f t="shared" si="0"/>
        <v>4967.883831625</v>
      </c>
      <c r="E51" s="42">
        <v>0.1837</v>
      </c>
      <c r="F51" s="37">
        <v>0.19911243</v>
      </c>
    </row>
    <row r="52" spans="1:6" ht="15.75">
      <c r="A52" s="6" t="s">
        <v>163</v>
      </c>
      <c r="B52" s="19" t="s">
        <v>164</v>
      </c>
      <c r="C52" s="20" t="s">
        <v>6</v>
      </c>
      <c r="D52" s="21">
        <f t="shared" si="0"/>
        <v>7762.365812971249</v>
      </c>
      <c r="E52" s="42">
        <v>0.287033</v>
      </c>
      <c r="F52" s="37">
        <v>0.3111150687</v>
      </c>
    </row>
    <row r="53" spans="1:6" ht="15.75">
      <c r="A53" s="22" t="s">
        <v>165</v>
      </c>
      <c r="B53" s="23" t="s">
        <v>166</v>
      </c>
      <c r="C53" s="24" t="s">
        <v>27</v>
      </c>
      <c r="D53" s="24" t="s">
        <v>27</v>
      </c>
      <c r="E53" s="43"/>
      <c r="F53" s="1"/>
    </row>
    <row r="54" spans="1:6" ht="31.5">
      <c r="A54" s="25" t="s">
        <v>167</v>
      </c>
      <c r="B54" s="26" t="s">
        <v>168</v>
      </c>
      <c r="C54" s="24" t="s">
        <v>27</v>
      </c>
      <c r="D54" s="24" t="s">
        <v>27</v>
      </c>
      <c r="E54" s="44"/>
      <c r="F54" s="1"/>
    </row>
    <row r="55" spans="1:6" ht="31.5">
      <c r="A55" s="6" t="s">
        <v>169</v>
      </c>
      <c r="B55" s="26" t="s">
        <v>9</v>
      </c>
      <c r="C55" s="24" t="s">
        <v>27</v>
      </c>
      <c r="D55" s="21">
        <f aca="true" t="shared" si="1" ref="D55:D62">E55*E$2*7+F55*5*E$2</f>
        <v>4299.910338750001</v>
      </c>
      <c r="E55" s="45">
        <v>0.159</v>
      </c>
      <c r="F55" s="37">
        <v>0.17234010000000002</v>
      </c>
    </row>
    <row r="56" spans="1:6" ht="31.5">
      <c r="A56" s="6" t="s">
        <v>170</v>
      </c>
      <c r="B56" s="26" t="s">
        <v>171</v>
      </c>
      <c r="C56" s="27" t="s">
        <v>12</v>
      </c>
      <c r="D56" s="21">
        <f t="shared" si="1"/>
        <v>8140.081836250001</v>
      </c>
      <c r="E56" s="45">
        <v>0.301</v>
      </c>
      <c r="F56" s="37">
        <v>0.32625390000000004</v>
      </c>
    </row>
    <row r="57" spans="1:6" ht="15.75">
      <c r="A57" s="6" t="s">
        <v>172</v>
      </c>
      <c r="B57" s="26" t="s">
        <v>173</v>
      </c>
      <c r="C57" s="27" t="s">
        <v>11</v>
      </c>
      <c r="D57" s="21">
        <f t="shared" si="1"/>
        <v>2082.3465162499997</v>
      </c>
      <c r="E57" s="45">
        <v>0.077</v>
      </c>
      <c r="F57" s="37">
        <v>0.0834603</v>
      </c>
    </row>
    <row r="58" spans="1:6" ht="15.75">
      <c r="A58" s="6" t="s">
        <v>174</v>
      </c>
      <c r="B58" s="26" t="s">
        <v>14</v>
      </c>
      <c r="C58" s="27" t="s">
        <v>11</v>
      </c>
      <c r="D58" s="21">
        <f t="shared" si="1"/>
        <v>4272.866877500001</v>
      </c>
      <c r="E58" s="45">
        <v>0.158</v>
      </c>
      <c r="F58" s="37">
        <v>0.17125620000000003</v>
      </c>
    </row>
    <row r="59" spans="1:6" ht="15.75">
      <c r="A59" s="6" t="s">
        <v>175</v>
      </c>
      <c r="B59" s="26" t="s">
        <v>121</v>
      </c>
      <c r="C59" s="27" t="s">
        <v>144</v>
      </c>
      <c r="D59" s="21">
        <f t="shared" si="1"/>
        <v>2460.95497375</v>
      </c>
      <c r="E59" s="45">
        <v>0.091</v>
      </c>
      <c r="F59" s="37">
        <v>0.09863490000000001</v>
      </c>
    </row>
    <row r="60" spans="1:6" ht="31.5">
      <c r="A60" s="6" t="s">
        <v>176</v>
      </c>
      <c r="B60" s="26" t="s">
        <v>177</v>
      </c>
      <c r="C60" s="27" t="s">
        <v>144</v>
      </c>
      <c r="D60" s="21">
        <f t="shared" si="1"/>
        <v>5841.387629999999</v>
      </c>
      <c r="E60" s="45">
        <v>0.216</v>
      </c>
      <c r="F60" s="37">
        <v>0.2341224</v>
      </c>
    </row>
    <row r="61" spans="1:6" ht="15.75">
      <c r="A61" s="6" t="s">
        <v>178</v>
      </c>
      <c r="B61" s="26" t="s">
        <v>179</v>
      </c>
      <c r="C61" s="27" t="s">
        <v>10</v>
      </c>
      <c r="D61" s="21">
        <f t="shared" si="1"/>
        <v>1189.912295</v>
      </c>
      <c r="E61" s="45">
        <v>0.044</v>
      </c>
      <c r="F61" s="37">
        <v>0.0476916</v>
      </c>
    </row>
    <row r="62" spans="1:6" ht="15.75">
      <c r="A62" s="6" t="s">
        <v>180</v>
      </c>
      <c r="B62" s="26" t="s">
        <v>181</v>
      </c>
      <c r="C62" s="27" t="s">
        <v>8</v>
      </c>
      <c r="D62" s="21">
        <f t="shared" si="1"/>
        <v>919.4776825000001</v>
      </c>
      <c r="E62" s="45">
        <v>0.034</v>
      </c>
      <c r="F62" s="37">
        <v>0.036852600000000006</v>
      </c>
    </row>
    <row r="63" spans="1:6" ht="31.5">
      <c r="A63" s="6" t="s">
        <v>71</v>
      </c>
      <c r="B63" s="26" t="s">
        <v>182</v>
      </c>
      <c r="C63" s="18" t="s">
        <v>27</v>
      </c>
      <c r="D63" s="18" t="s">
        <v>27</v>
      </c>
      <c r="E63" s="45"/>
      <c r="F63" s="37"/>
    </row>
    <row r="64" spans="1:6" ht="15.75">
      <c r="A64" s="6" t="s">
        <v>183</v>
      </c>
      <c r="B64" s="19" t="s">
        <v>184</v>
      </c>
      <c r="C64" s="20" t="s">
        <v>12</v>
      </c>
      <c r="D64" s="21">
        <f aca="true" t="shared" si="2" ref="D64:D70">E64*E$2*7+F64*5*E$2</f>
        <v>7247.647615000001</v>
      </c>
      <c r="E64" s="45">
        <v>0.268</v>
      </c>
      <c r="F64" s="37">
        <v>0.29048520000000005</v>
      </c>
    </row>
    <row r="65" spans="1:6" ht="15.75">
      <c r="A65" s="6" t="s">
        <v>185</v>
      </c>
      <c r="B65" s="19" t="s">
        <v>186</v>
      </c>
      <c r="C65" s="20" t="s">
        <v>12</v>
      </c>
      <c r="D65" s="21">
        <f t="shared" si="2"/>
        <v>17361.9021225</v>
      </c>
      <c r="E65" s="45">
        <v>0.642</v>
      </c>
      <c r="F65" s="37">
        <v>0.6958638</v>
      </c>
    </row>
    <row r="66" spans="1:6" ht="15.75">
      <c r="A66" s="6" t="s">
        <v>187</v>
      </c>
      <c r="B66" s="19" t="s">
        <v>117</v>
      </c>
      <c r="C66" s="20" t="s">
        <v>188</v>
      </c>
      <c r="D66" s="21">
        <f t="shared" si="2"/>
        <v>3391.25004075</v>
      </c>
      <c r="E66" s="45">
        <v>0.1254</v>
      </c>
      <c r="F66" s="37">
        <v>0.13592106</v>
      </c>
    </row>
    <row r="67" spans="1:6" ht="15.75">
      <c r="A67" s="6" t="s">
        <v>189</v>
      </c>
      <c r="B67" s="19" t="s">
        <v>190</v>
      </c>
      <c r="C67" s="20" t="s">
        <v>10</v>
      </c>
      <c r="D67" s="21">
        <f t="shared" si="2"/>
        <v>649.0430700000001</v>
      </c>
      <c r="E67" s="45">
        <v>0.024</v>
      </c>
      <c r="F67" s="37">
        <v>0.0260136</v>
      </c>
    </row>
    <row r="68" spans="1:6" ht="15.75">
      <c r="A68" s="6" t="s">
        <v>191</v>
      </c>
      <c r="B68" s="19" t="s">
        <v>130</v>
      </c>
      <c r="C68" s="20" t="s">
        <v>13</v>
      </c>
      <c r="D68" s="21">
        <f t="shared" si="2"/>
        <v>7680.342994999999</v>
      </c>
      <c r="E68" s="45">
        <v>0.284</v>
      </c>
      <c r="F68" s="37">
        <v>0.3078276</v>
      </c>
    </row>
    <row r="69" spans="1:6" ht="15.75">
      <c r="A69" s="6" t="s">
        <v>192</v>
      </c>
      <c r="B69" s="19" t="s">
        <v>193</v>
      </c>
      <c r="C69" s="20" t="s">
        <v>13</v>
      </c>
      <c r="D69" s="21">
        <f t="shared" si="2"/>
        <v>5376.2400965</v>
      </c>
      <c r="E69" s="45">
        <v>0.19879999999999998</v>
      </c>
      <c r="F69" s="37">
        <v>0.21547932</v>
      </c>
    </row>
    <row r="70" spans="1:6" ht="15.75">
      <c r="A70" s="6" t="s">
        <v>194</v>
      </c>
      <c r="B70" s="19" t="s">
        <v>195</v>
      </c>
      <c r="C70" s="20" t="s">
        <v>12</v>
      </c>
      <c r="D70" s="21">
        <f t="shared" si="2"/>
        <v>324.52153500000003</v>
      </c>
      <c r="E70" s="45">
        <v>0.012</v>
      </c>
      <c r="F70" s="37">
        <v>0.0130068</v>
      </c>
    </row>
    <row r="71" spans="1:6" ht="15.75">
      <c r="A71" s="10" t="s">
        <v>196</v>
      </c>
      <c r="B71" s="28" t="s">
        <v>197</v>
      </c>
      <c r="C71" s="18" t="s">
        <v>27</v>
      </c>
      <c r="D71" s="18" t="s">
        <v>27</v>
      </c>
      <c r="E71" s="45"/>
      <c r="F71" s="1"/>
    </row>
    <row r="72" spans="1:6" ht="15.75">
      <c r="A72" s="6" t="s">
        <v>65</v>
      </c>
      <c r="B72" s="29" t="s">
        <v>2</v>
      </c>
      <c r="C72" s="30" t="s">
        <v>198</v>
      </c>
      <c r="D72" s="21">
        <f>E72*E$2*7+F72*5*E$2</f>
        <v>1081.17053731375</v>
      </c>
      <c r="E72" s="45">
        <v>0.039979</v>
      </c>
      <c r="F72" s="37">
        <v>0.043333238100000004</v>
      </c>
    </row>
    <row r="73" spans="1:6" ht="15.75">
      <c r="A73" s="6" t="s">
        <v>199</v>
      </c>
      <c r="B73" s="29" t="s">
        <v>3</v>
      </c>
      <c r="C73" s="27" t="s">
        <v>144</v>
      </c>
      <c r="D73" s="21">
        <f>E73*E$2*7+F73*5*E$2</f>
        <v>804.67818949375</v>
      </c>
      <c r="E73" s="45">
        <v>0.029755</v>
      </c>
      <c r="F73" s="37">
        <v>0.032251444500000004</v>
      </c>
    </row>
    <row r="74" spans="1:6" ht="15.75">
      <c r="A74" s="10" t="s">
        <v>200</v>
      </c>
      <c r="B74" s="31" t="s">
        <v>201</v>
      </c>
      <c r="C74" s="18" t="s">
        <v>27</v>
      </c>
      <c r="D74" s="18" t="s">
        <v>27</v>
      </c>
      <c r="E74" s="45"/>
      <c r="F74" s="1"/>
    </row>
    <row r="75" spans="1:6" ht="15.75">
      <c r="A75" s="6" t="s">
        <v>66</v>
      </c>
      <c r="B75" s="19" t="s">
        <v>202</v>
      </c>
      <c r="C75" s="19" t="s">
        <v>5</v>
      </c>
      <c r="D75" s="21">
        <f aca="true" t="shared" si="3" ref="D75:D80">E75*E$2*7+F75*5*E$2</f>
        <v>0</v>
      </c>
      <c r="E75" s="45"/>
      <c r="F75" s="1"/>
    </row>
    <row r="76" spans="1:6" ht="15.75">
      <c r="A76" s="6" t="s">
        <v>203</v>
      </c>
      <c r="B76" s="19" t="s">
        <v>204</v>
      </c>
      <c r="C76" s="19" t="s">
        <v>5</v>
      </c>
      <c r="D76" s="21">
        <f t="shared" si="3"/>
        <v>0</v>
      </c>
      <c r="E76" s="45"/>
      <c r="F76" s="1"/>
    </row>
    <row r="77" spans="1:6" ht="15.75">
      <c r="A77" s="6" t="s">
        <v>136</v>
      </c>
      <c r="B77" s="19" t="s">
        <v>0</v>
      </c>
      <c r="C77" s="19" t="s">
        <v>6</v>
      </c>
      <c r="D77" s="21">
        <f t="shared" si="3"/>
        <v>0</v>
      </c>
      <c r="E77" s="45"/>
      <c r="F77" s="1"/>
    </row>
    <row r="78" spans="1:6" ht="15.75">
      <c r="A78" s="6" t="s">
        <v>205</v>
      </c>
      <c r="B78" s="19" t="s">
        <v>206</v>
      </c>
      <c r="C78" s="19" t="s">
        <v>6</v>
      </c>
      <c r="D78" s="21">
        <f t="shared" si="3"/>
        <v>0</v>
      </c>
      <c r="E78" s="45"/>
      <c r="F78" s="1"/>
    </row>
    <row r="79" spans="1:6" ht="15.75">
      <c r="A79" s="6" t="s">
        <v>207</v>
      </c>
      <c r="B79" s="19" t="s">
        <v>208</v>
      </c>
      <c r="C79" s="19" t="s">
        <v>6</v>
      </c>
      <c r="D79" s="21">
        <f t="shared" si="3"/>
        <v>0</v>
      </c>
      <c r="E79" s="45"/>
      <c r="F79" s="1"/>
    </row>
    <row r="80" spans="1:6" ht="15.75">
      <c r="A80" s="6" t="s">
        <v>75</v>
      </c>
      <c r="B80" s="19" t="s">
        <v>209</v>
      </c>
      <c r="C80" s="19" t="s">
        <v>78</v>
      </c>
      <c r="D80" s="21">
        <f t="shared" si="3"/>
        <v>0</v>
      </c>
      <c r="E80" s="45"/>
      <c r="F80" s="1"/>
    </row>
    <row r="81" spans="1:6" ht="31.5">
      <c r="A81" s="10" t="s">
        <v>210</v>
      </c>
      <c r="B81" s="32" t="s">
        <v>211</v>
      </c>
      <c r="C81" s="18" t="s">
        <v>27</v>
      </c>
      <c r="D81" s="18" t="s">
        <v>27</v>
      </c>
      <c r="E81" s="45"/>
      <c r="F81" s="1"/>
    </row>
    <row r="82" spans="1:6" ht="31.5">
      <c r="A82" s="6" t="s">
        <v>67</v>
      </c>
      <c r="B82" s="33" t="s">
        <v>212</v>
      </c>
      <c r="C82" s="27" t="s">
        <v>213</v>
      </c>
      <c r="D82" s="21">
        <f>E82*E$2*7+F82*5*E$2</f>
        <v>789.88541619</v>
      </c>
      <c r="E82" s="45">
        <v>0.029208</v>
      </c>
      <c r="F82" s="37">
        <v>0.0316585512</v>
      </c>
    </row>
    <row r="83" spans="1:6" ht="15.75">
      <c r="A83" s="6" t="s">
        <v>137</v>
      </c>
      <c r="B83" s="33" t="s">
        <v>214</v>
      </c>
      <c r="C83" s="27" t="s">
        <v>144</v>
      </c>
      <c r="D83" s="21">
        <f>E83*E$2*7+F83*5*E$2</f>
        <v>1685.6459831737502</v>
      </c>
      <c r="E83" s="45">
        <v>0.062331</v>
      </c>
      <c r="F83" s="37">
        <v>0.0675605709</v>
      </c>
    </row>
    <row r="84" spans="1:6" ht="31.5">
      <c r="A84" s="10" t="s">
        <v>215</v>
      </c>
      <c r="B84" s="31" t="s">
        <v>216</v>
      </c>
      <c r="C84" s="18" t="s">
        <v>27</v>
      </c>
      <c r="D84" s="18" t="s">
        <v>27</v>
      </c>
      <c r="E84" s="45"/>
      <c r="F84" s="1"/>
    </row>
    <row r="85" spans="1:6" ht="31.5">
      <c r="A85" s="6" t="s">
        <v>69</v>
      </c>
      <c r="B85" s="19" t="s">
        <v>217</v>
      </c>
      <c r="C85" s="19" t="s">
        <v>4</v>
      </c>
      <c r="D85" s="21">
        <f>E85*E$2*7+F85*5*E$2</f>
        <v>66662.13198124999</v>
      </c>
      <c r="E85" s="45">
        <v>2.465</v>
      </c>
      <c r="F85" s="37">
        <v>2.6718135</v>
      </c>
    </row>
    <row r="86" spans="1:6" ht="15.75">
      <c r="A86" s="6" t="s">
        <v>218</v>
      </c>
      <c r="B86" s="19" t="s">
        <v>219</v>
      </c>
      <c r="C86" s="19" t="s">
        <v>78</v>
      </c>
      <c r="D86" s="21">
        <f>E86*E$2*7+F86*5*E$2</f>
        <v>3434.51957875</v>
      </c>
      <c r="E86" s="45">
        <v>0.127</v>
      </c>
      <c r="F86" s="37">
        <v>0.1376553</v>
      </c>
    </row>
    <row r="87" spans="1:6" ht="15.75">
      <c r="A87" s="6" t="s">
        <v>220</v>
      </c>
      <c r="B87" s="19" t="s">
        <v>7</v>
      </c>
      <c r="C87" s="19" t="s">
        <v>5</v>
      </c>
      <c r="D87" s="21">
        <f>E87*E$2*7+F87*5*E$2</f>
        <v>1189.912295</v>
      </c>
      <c r="E87" s="45">
        <v>0.044</v>
      </c>
      <c r="F87" s="37">
        <v>0.0476916</v>
      </c>
    </row>
    <row r="88" spans="1:6" ht="15.75">
      <c r="A88" s="6" t="s">
        <v>221</v>
      </c>
      <c r="B88" s="19" t="s">
        <v>84</v>
      </c>
      <c r="C88" s="19" t="s">
        <v>6</v>
      </c>
      <c r="D88" s="21">
        <f>E88*E$2*7+F88*5*E$2</f>
        <v>4299.910338750001</v>
      </c>
      <c r="E88" s="45">
        <v>0.159</v>
      </c>
      <c r="F88" s="37">
        <v>0.17234010000000002</v>
      </c>
    </row>
    <row r="89" spans="1:6" ht="15.75">
      <c r="A89" s="6" t="s">
        <v>76</v>
      </c>
      <c r="B89" s="19" t="s">
        <v>134</v>
      </c>
      <c r="C89" s="19" t="s">
        <v>13</v>
      </c>
      <c r="D89" s="21">
        <f>E89*E$2*7+F89*5*E$2</f>
        <v>3299.3022725</v>
      </c>
      <c r="E89" s="45">
        <v>0.122</v>
      </c>
      <c r="F89" s="37">
        <v>0.13223580000000001</v>
      </c>
    </row>
    <row r="90" spans="1:6" ht="15.75">
      <c r="A90" s="10" t="s">
        <v>86</v>
      </c>
      <c r="B90" s="32" t="s">
        <v>222</v>
      </c>
      <c r="C90" s="18" t="s">
        <v>27</v>
      </c>
      <c r="D90" s="18" t="s">
        <v>27</v>
      </c>
      <c r="E90" s="45"/>
      <c r="F90" s="1"/>
    </row>
    <row r="91" spans="1:6" ht="31.5">
      <c r="A91" s="6" t="s">
        <v>223</v>
      </c>
      <c r="B91" s="26" t="s">
        <v>224</v>
      </c>
      <c r="C91" s="34" t="s">
        <v>5</v>
      </c>
      <c r="D91" s="21">
        <f>E91*E$2*7+F91*5*E$2</f>
        <v>10903.923576000001</v>
      </c>
      <c r="E91" s="45">
        <v>0.4032</v>
      </c>
      <c r="F91" s="46">
        <v>0.43702848000000005</v>
      </c>
    </row>
    <row r="92" spans="1:6" ht="31.5">
      <c r="A92" s="6" t="s">
        <v>225</v>
      </c>
      <c r="B92" s="26" t="s">
        <v>226</v>
      </c>
      <c r="C92" s="34" t="s">
        <v>11</v>
      </c>
      <c r="D92" s="21">
        <f>E92*E$2*7+F92*5*E$2</f>
        <v>16623.615630375003</v>
      </c>
      <c r="E92" s="45">
        <v>0.6147</v>
      </c>
      <c r="F92" s="46">
        <v>0.6662733300000001</v>
      </c>
    </row>
    <row r="93" spans="1:6" ht="15.75">
      <c r="A93" s="6" t="s">
        <v>227</v>
      </c>
      <c r="B93" s="26" t="s">
        <v>228</v>
      </c>
      <c r="C93" s="34" t="s">
        <v>6</v>
      </c>
      <c r="D93" s="21">
        <f>E93*E$2*7+F93*5*E$2</f>
        <v>5917.109321500001</v>
      </c>
      <c r="E93" s="45">
        <v>0.21880000000000002</v>
      </c>
      <c r="F93" s="46">
        <v>0.23715732000000003</v>
      </c>
    </row>
    <row r="94" spans="1:6" ht="15.75">
      <c r="A94" s="6" t="s">
        <v>229</v>
      </c>
      <c r="B94" s="26" t="s">
        <v>230</v>
      </c>
      <c r="C94" s="34" t="s">
        <v>13</v>
      </c>
      <c r="D94" s="21">
        <f>E94*E$2*7+F94*5*E$2</f>
        <v>3607.5977307500007</v>
      </c>
      <c r="E94" s="45">
        <v>0.13340000000000002</v>
      </c>
      <c r="F94" s="46">
        <v>0.14459226000000003</v>
      </c>
    </row>
    <row r="95" spans="1:6" ht="15.75">
      <c r="A95" s="6" t="s">
        <v>231</v>
      </c>
      <c r="B95" s="29" t="s">
        <v>232</v>
      </c>
      <c r="C95" s="30" t="s">
        <v>78</v>
      </c>
      <c r="D95" s="21">
        <f>E95*E$2*7+F95*5*E$2</f>
        <v>5354.6053275</v>
      </c>
      <c r="E95" s="45">
        <v>0.198</v>
      </c>
      <c r="F95" s="46">
        <v>0.21461220000000003</v>
      </c>
    </row>
    <row r="96" spans="1:6" ht="15.75">
      <c r="A96" s="6" t="s">
        <v>233</v>
      </c>
      <c r="B96" s="33" t="s">
        <v>234</v>
      </c>
      <c r="C96" s="18" t="s">
        <v>27</v>
      </c>
      <c r="D96" s="18" t="s">
        <v>27</v>
      </c>
      <c r="E96" s="45"/>
      <c r="F96" s="46"/>
    </row>
    <row r="97" spans="1:6" ht="15.75">
      <c r="A97" s="6" t="s">
        <v>235</v>
      </c>
      <c r="B97" s="29" t="s">
        <v>236</v>
      </c>
      <c r="C97" s="27" t="s">
        <v>78</v>
      </c>
      <c r="D97" s="21">
        <f aca="true" t="shared" si="4" ref="D97:D102">E97*E$2*7+F97*5*E$2</f>
        <v>2033.668286</v>
      </c>
      <c r="E97" s="45">
        <v>0.0752</v>
      </c>
      <c r="F97" s="46">
        <v>0.08150928</v>
      </c>
    </row>
    <row r="98" spans="1:6" ht="15.75">
      <c r="A98" s="6" t="s">
        <v>237</v>
      </c>
      <c r="B98" s="29" t="s">
        <v>238</v>
      </c>
      <c r="C98" s="27" t="s">
        <v>78</v>
      </c>
      <c r="D98" s="21">
        <f t="shared" si="4"/>
        <v>2404.163705125</v>
      </c>
      <c r="E98" s="45">
        <v>0.0889</v>
      </c>
      <c r="F98" s="46">
        <v>0.09635871000000001</v>
      </c>
    </row>
    <row r="99" spans="1:6" ht="15.75">
      <c r="A99" s="6" t="s">
        <v>239</v>
      </c>
      <c r="B99" s="29" t="s">
        <v>240</v>
      </c>
      <c r="C99" s="30" t="s">
        <v>78</v>
      </c>
      <c r="D99" s="21">
        <f t="shared" si="4"/>
        <v>2087.7552085</v>
      </c>
      <c r="E99" s="45">
        <v>0.0772</v>
      </c>
      <c r="F99" s="46">
        <v>0.08367708000000001</v>
      </c>
    </row>
    <row r="100" spans="1:6" ht="15.75">
      <c r="A100" s="6" t="s">
        <v>241</v>
      </c>
      <c r="B100" s="29" t="s">
        <v>242</v>
      </c>
      <c r="C100" s="27" t="s">
        <v>78</v>
      </c>
      <c r="D100" s="21">
        <f t="shared" si="4"/>
        <v>2528.5636268750004</v>
      </c>
      <c r="E100" s="45">
        <v>0.0935</v>
      </c>
      <c r="F100" s="46">
        <v>0.10134465000000001</v>
      </c>
    </row>
    <row r="101" spans="1:6" ht="15.75">
      <c r="A101" s="6" t="s">
        <v>243</v>
      </c>
      <c r="B101" s="29" t="s">
        <v>244</v>
      </c>
      <c r="C101" s="27" t="s">
        <v>78</v>
      </c>
      <c r="D101" s="21">
        <f t="shared" si="4"/>
        <v>2339.259398125</v>
      </c>
      <c r="E101" s="45">
        <v>0.0865</v>
      </c>
      <c r="F101" s="46">
        <v>0.09375735</v>
      </c>
    </row>
    <row r="102" spans="1:6" ht="15.75">
      <c r="A102" s="6" t="s">
        <v>245</v>
      </c>
      <c r="B102" s="29" t="s">
        <v>246</v>
      </c>
      <c r="C102" s="30" t="s">
        <v>78</v>
      </c>
      <c r="D102" s="21">
        <f t="shared" si="4"/>
        <v>1024.9471813750001</v>
      </c>
      <c r="E102" s="45">
        <v>0.0379</v>
      </c>
      <c r="F102" s="46">
        <v>0.04107981000000001</v>
      </c>
    </row>
    <row r="103" spans="1:6" ht="15.75">
      <c r="A103" s="10" t="s">
        <v>89</v>
      </c>
      <c r="B103" s="32" t="s">
        <v>247</v>
      </c>
      <c r="C103" s="1" t="s">
        <v>27</v>
      </c>
      <c r="D103" s="18" t="s">
        <v>27</v>
      </c>
      <c r="E103" s="45"/>
      <c r="F103" s="1"/>
    </row>
    <row r="104" spans="1:6" ht="15.75">
      <c r="A104" s="6" t="s">
        <v>248</v>
      </c>
      <c r="B104" s="29" t="s">
        <v>249</v>
      </c>
      <c r="C104" s="27" t="s">
        <v>4</v>
      </c>
      <c r="D104" s="21">
        <f>E104*E$2*7+F104*5*E$2</f>
        <v>23933.463206250002</v>
      </c>
      <c r="E104" s="45">
        <v>0.885</v>
      </c>
      <c r="F104" s="47">
        <v>0.9592515</v>
      </c>
    </row>
    <row r="105" spans="1:6" ht="31.5">
      <c r="A105" s="6" t="s">
        <v>250</v>
      </c>
      <c r="B105" s="19" t="s">
        <v>251</v>
      </c>
      <c r="C105" s="18" t="s">
        <v>27</v>
      </c>
      <c r="D105" s="21">
        <f>E105*E$2*7+F105*5*E$2</f>
        <v>70999.90316575</v>
      </c>
      <c r="E105" s="45">
        <v>2.6254</v>
      </c>
      <c r="F105" s="47">
        <v>2.8456710600000004</v>
      </c>
    </row>
    <row r="106" spans="1:6" ht="15.75">
      <c r="A106" s="6"/>
      <c r="B106" s="3" t="s">
        <v>83</v>
      </c>
      <c r="C106" s="1" t="s">
        <v>33</v>
      </c>
      <c r="D106" s="7">
        <f>SUM(D29:D52)+SUM(D55:D62)+SUM(D64:D70)+SUM(D72:D73)+SUM(D75:D80)+SUM(D82:D83)+SUM(D85:D89)+SUM(D91:D95)+SUM(D97:D102)+SUM(D104:D105)</f>
        <v>451056.4866331112</v>
      </c>
      <c r="E106" s="35">
        <f>SUM(E29:E52)+SUM(E55:E62)+SUM(E64:E70)+SUM(E72:E73)+SUM(E75:E80)+SUM(E82:E83)+SUM(E85:E89)+SUM(E91:E95)+SUM(E97:E102)+SUM(E104:E105)</f>
        <v>16.6789481</v>
      </c>
      <c r="F106" s="35">
        <f>SUM(F29:F52)+SUM(F55:F62)+SUM(F64:F70)+SUM(F72:F73)+SUM(F75:F80)+SUM(F82:F83)+SUM(F85:F89)+SUM(F91:F95)+SUM(F97:F102)+SUM(F104:F105)</f>
        <v>18.07831184559</v>
      </c>
    </row>
    <row r="107" spans="1:4" ht="15.75">
      <c r="A107" s="53" t="s">
        <v>85</v>
      </c>
      <c r="B107" s="53"/>
      <c r="C107" s="53"/>
      <c r="D107" s="53"/>
    </row>
    <row r="108" spans="1:4" ht="15.75">
      <c r="A108" s="6" t="s">
        <v>86</v>
      </c>
      <c r="B108" s="1" t="s">
        <v>87</v>
      </c>
      <c r="C108" s="1" t="s">
        <v>88</v>
      </c>
      <c r="D108" s="48">
        <v>0</v>
      </c>
    </row>
    <row r="109" spans="1:4" ht="15.75">
      <c r="A109" s="6" t="s">
        <v>89</v>
      </c>
      <c r="B109" s="1" t="s">
        <v>90</v>
      </c>
      <c r="C109" s="1" t="s">
        <v>88</v>
      </c>
      <c r="D109" s="48">
        <v>0</v>
      </c>
    </row>
    <row r="110" spans="1:4" ht="15.75">
      <c r="A110" s="6" t="s">
        <v>91</v>
      </c>
      <c r="B110" s="1" t="s">
        <v>92</v>
      </c>
      <c r="C110" s="1" t="s">
        <v>88</v>
      </c>
      <c r="D110" s="1">
        <v>0</v>
      </c>
    </row>
    <row r="111" spans="1:4" ht="15.75">
      <c r="A111" s="6" t="s">
        <v>93</v>
      </c>
      <c r="B111" s="1" t="s">
        <v>94</v>
      </c>
      <c r="C111" s="1" t="s">
        <v>33</v>
      </c>
      <c r="D111" s="49">
        <v>-1428.28</v>
      </c>
    </row>
    <row r="112" spans="1:4" ht="15.75">
      <c r="A112" s="53" t="s">
        <v>95</v>
      </c>
      <c r="B112" s="53"/>
      <c r="C112" s="53"/>
      <c r="D112" s="53"/>
    </row>
    <row r="113" spans="1:4" ht="15.75">
      <c r="A113" s="6" t="s">
        <v>96</v>
      </c>
      <c r="B113" s="1" t="s">
        <v>32</v>
      </c>
      <c r="C113" s="1" t="s">
        <v>33</v>
      </c>
      <c r="D113" s="1">
        <v>0</v>
      </c>
    </row>
    <row r="114" spans="1:4" ht="15.75">
      <c r="A114" s="6" t="s">
        <v>97</v>
      </c>
      <c r="B114" s="1" t="s">
        <v>34</v>
      </c>
      <c r="C114" s="1" t="s">
        <v>33</v>
      </c>
      <c r="D114" s="1">
        <v>0</v>
      </c>
    </row>
    <row r="115" spans="1:4" ht="15.75">
      <c r="A115" s="6" t="s">
        <v>98</v>
      </c>
      <c r="B115" s="1" t="s">
        <v>36</v>
      </c>
      <c r="C115" s="1" t="s">
        <v>33</v>
      </c>
      <c r="D115" s="1">
        <v>0</v>
      </c>
    </row>
    <row r="116" spans="1:4" ht="15.75">
      <c r="A116" s="6" t="s">
        <v>99</v>
      </c>
      <c r="B116" s="1" t="s">
        <v>59</v>
      </c>
      <c r="C116" s="1" t="s">
        <v>33</v>
      </c>
      <c r="D116" s="1">
        <v>0</v>
      </c>
    </row>
    <row r="117" spans="1:4" ht="15.75">
      <c r="A117" s="6" t="s">
        <v>100</v>
      </c>
      <c r="B117" s="1" t="s">
        <v>101</v>
      </c>
      <c r="C117" s="1" t="s">
        <v>33</v>
      </c>
      <c r="D117" s="1">
        <v>0</v>
      </c>
    </row>
    <row r="118" spans="1:4" ht="15.75">
      <c r="A118" s="6" t="s">
        <v>102</v>
      </c>
      <c r="B118" s="1" t="s">
        <v>61</v>
      </c>
      <c r="C118" s="1" t="s">
        <v>33</v>
      </c>
      <c r="D118" s="1">
        <v>0</v>
      </c>
    </row>
    <row r="119" spans="1:4" ht="15.75">
      <c r="A119" s="53" t="s">
        <v>103</v>
      </c>
      <c r="B119" s="53"/>
      <c r="C119" s="53"/>
      <c r="D119" s="53"/>
    </row>
    <row r="120" spans="1:4" ht="15.75">
      <c r="A120" s="6" t="s">
        <v>104</v>
      </c>
      <c r="B120" s="1" t="s">
        <v>87</v>
      </c>
      <c r="C120" s="1" t="s">
        <v>88</v>
      </c>
      <c r="D120" s="1">
        <v>0</v>
      </c>
    </row>
    <row r="121" spans="1:4" ht="15.75">
      <c r="A121" s="6" t="s">
        <v>105</v>
      </c>
      <c r="B121" s="1" t="s">
        <v>90</v>
      </c>
      <c r="C121" s="1" t="s">
        <v>88</v>
      </c>
      <c r="D121" s="1">
        <v>0</v>
      </c>
    </row>
    <row r="122" spans="1:4" ht="15.75">
      <c r="A122" s="6" t="s">
        <v>106</v>
      </c>
      <c r="B122" s="1" t="s">
        <v>107</v>
      </c>
      <c r="C122" s="1" t="s">
        <v>88</v>
      </c>
      <c r="D122" s="1">
        <v>0</v>
      </c>
    </row>
    <row r="123" spans="1:4" ht="15.75">
      <c r="A123" s="6" t="s">
        <v>108</v>
      </c>
      <c r="B123" s="1" t="s">
        <v>94</v>
      </c>
      <c r="C123" s="1" t="s">
        <v>33</v>
      </c>
      <c r="D123" s="1">
        <v>0</v>
      </c>
    </row>
    <row r="124" spans="1:4" ht="15.75">
      <c r="A124" s="53" t="s">
        <v>109</v>
      </c>
      <c r="B124" s="53"/>
      <c r="C124" s="53"/>
      <c r="D124" s="53"/>
    </row>
    <row r="125" spans="1:4" ht="15.75">
      <c r="A125" s="6" t="s">
        <v>110</v>
      </c>
      <c r="B125" s="1" t="s">
        <v>111</v>
      </c>
      <c r="C125" s="1" t="s">
        <v>88</v>
      </c>
      <c r="D125" s="1">
        <v>16</v>
      </c>
    </row>
    <row r="126" spans="1:4" ht="15.75">
      <c r="A126" s="6" t="s">
        <v>112</v>
      </c>
      <c r="B126" s="1" t="s">
        <v>113</v>
      </c>
      <c r="C126" s="1" t="s">
        <v>88</v>
      </c>
      <c r="D126" s="1">
        <v>0</v>
      </c>
    </row>
    <row r="127" spans="1:4" ht="31.5">
      <c r="A127" s="6" t="s">
        <v>114</v>
      </c>
      <c r="B127" s="1" t="s">
        <v>115</v>
      </c>
      <c r="C127" s="1" t="s">
        <v>33</v>
      </c>
      <c r="D127" s="36">
        <v>35400</v>
      </c>
    </row>
  </sheetData>
  <sheetProtection password="CC29" sheet="1" objects="1" scenarios="1" selectLockedCells="1" selectUnlockedCells="1"/>
  <mergeCells count="10">
    <mergeCell ref="E27:E28"/>
    <mergeCell ref="E26:H26"/>
    <mergeCell ref="A124:D124"/>
    <mergeCell ref="A2:D2"/>
    <mergeCell ref="A26:D26"/>
    <mergeCell ref="A8:D8"/>
    <mergeCell ref="A107:D107"/>
    <mergeCell ref="A112:D112"/>
    <mergeCell ref="A119:D119"/>
    <mergeCell ref="F27:F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2" manualBreakCount="2">
    <brk id="58" max="3" man="1"/>
    <brk id="10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2023-03-22T07:57:17Z</dcterms:modified>
  <cp:category/>
  <cp:version/>
  <cp:contentType/>
  <cp:contentStatus/>
</cp:coreProperties>
</file>