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лист" sheetId="1" r:id="rId1"/>
  </sheets>
  <externalReferences>
    <externalReference r:id="rId4"/>
    <externalReference r:id="rId5"/>
  </externalReferences>
  <definedNames>
    <definedName name="_xlnm.Print_Area" localSheetId="0">'лист'!$A$1:$D$137</definedName>
  </definedNames>
  <calcPr fullCalcOnLoad="1"/>
</workbook>
</file>

<file path=xl/sharedStrings.xml><?xml version="1.0" encoding="utf-8"?>
<sst xmlns="http://schemas.openxmlformats.org/spreadsheetml/2006/main" count="408" uniqueCount="282">
  <si>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</si>
  <si>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</si>
  <si>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</si>
  <si>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</si>
  <si>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</si>
  <si>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</si>
  <si>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</si>
  <si>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</si>
  <si>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</si>
  <si>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</si>
  <si>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</si>
  <si>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</si>
  <si>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</si>
  <si>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</si>
  <si>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</si>
  <si>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</si>
  <si>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</si>
  <si>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</si>
  <si>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</si>
  <si>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</si>
  <si>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</si>
  <si>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</si>
  <si>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</si>
  <si>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</si>
  <si>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</si>
  <si>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</si>
  <si>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</si>
  <si>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</si>
  <si>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</si>
  <si>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</si>
  <si>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</si>
  <si>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</si>
  <si>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</si>
  <si>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</si>
  <si>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</si>
  <si>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</si>
  <si>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</si>
  <si>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</si>
  <si>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</si>
  <si>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</si>
  <si>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</si>
  <si>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</si>
  <si>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</si>
  <si>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</si>
  <si>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</si>
  <si>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</si>
  <si>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</si>
  <si>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</si>
  <si>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</si>
  <si>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</si>
  <si>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</si>
  <si>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</si>
  <si>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</si>
  <si>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</si>
  <si>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</si>
  <si>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</si>
  <si>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</si>
  <si>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</si>
  <si>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</si>
  <si>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</si>
  <si>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</si>
  <si>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</si>
  <si>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</si>
  <si>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</si>
  <si>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</si>
  <si>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</si>
  <si>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</si>
  <si>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</si>
  <si>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</si>
  <si>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</si>
  <si>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</si>
  <si>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</si>
  <si>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</si>
  <si>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</si>
  <si>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26.3</t>
  </si>
  <si>
    <t>21.6</t>
  </si>
  <si>
    <t>24.6</t>
  </si>
  <si>
    <t>26.6</t>
  </si>
  <si>
    <t>21.7</t>
  </si>
  <si>
    <t>1 раз в год</t>
  </si>
  <si>
    <t>21.8</t>
  </si>
  <si>
    <t>21.9</t>
  </si>
  <si>
    <t>21.11</t>
  </si>
  <si>
    <t>21.12</t>
  </si>
  <si>
    <t>21.13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</si>
  <si>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</si>
  <si>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</si>
  <si>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</si>
  <si>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</si>
  <si>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</si>
  <si>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</si>
  <si>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</si>
  <si>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</si>
  <si>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</si>
  <si>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</si>
  <si>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</si>
  <si>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</si>
  <si>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</si>
  <si>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</si>
  <si>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</si>
  <si>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</si>
  <si>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</si>
  <si>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</si>
  <si>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</si>
  <si>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</si>
  <si>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</si>
  <si>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</si>
  <si>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</si>
  <si>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</si>
  <si>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</si>
  <si>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</si>
  <si>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</si>
  <si>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</si>
  <si>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</si>
  <si>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</si>
  <si>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</si>
  <si>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</si>
  <si>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</si>
  <si>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</si>
  <si>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</si>
  <si>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</si>
  <si>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</si>
  <si>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</si>
  <si>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Профилактический осмотр мусоропровода</t>
  </si>
  <si>
    <t>Протирка стен, дверей, потолка кабины лифта</t>
  </si>
  <si>
    <t>Мытьё пола кабины лифта</t>
  </si>
  <si>
    <t>Ремонт внутридомовых сетей горячего водоснабжения</t>
  </si>
  <si>
    <t>Мехуборка (асфальт) в зимний период</t>
  </si>
  <si>
    <t>Ремонт мусоропроводных карманов</t>
  </si>
  <si>
    <t>Техническое освидетельствование лифта</t>
  </si>
  <si>
    <t>21.4</t>
  </si>
  <si>
    <t>21.5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</si>
  <si>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</si>
  <si>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</si>
  <si>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</si>
  <si>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</si>
  <si>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</si>
  <si>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</si>
  <si>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</si>
  <si>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</si>
  <si>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</si>
  <si>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</si>
  <si>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</si>
  <si>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</si>
  <si>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</si>
  <si>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</si>
  <si>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21.14</t>
  </si>
  <si>
    <t>Ремонт внутридомовых сетей водоснабжения</t>
  </si>
  <si>
    <t>21.15</t>
  </si>
  <si>
    <t>Ремонт внутридомовых сетей канализации</t>
  </si>
  <si>
    <t>21.16</t>
  </si>
  <si>
    <t>21.17</t>
  </si>
  <si>
    <t>Востановление теплоизоляции сетей горячего водоснабжения</t>
  </si>
  <si>
    <t>21.18</t>
  </si>
  <si>
    <t>Промывка, регулировка и консервация системы отопления</t>
  </si>
  <si>
    <t>21.19</t>
  </si>
  <si>
    <t>21.20</t>
  </si>
  <si>
    <t>Ремонт, замена внутридомовых электрических сетей мест общего пользования</t>
  </si>
  <si>
    <t>21.21</t>
  </si>
  <si>
    <t>Ремонт общедомовых приборов учета системы электроснабжения</t>
  </si>
  <si>
    <t>21.22</t>
  </si>
  <si>
    <t>Ремонт, замена внутридомового электрооборудования общего пользования</t>
  </si>
  <si>
    <t>21.23</t>
  </si>
  <si>
    <t>Ремонт, замена осветительных установок помещений общего пользования</t>
  </si>
  <si>
    <t>21.24</t>
  </si>
  <si>
    <t>Измерение, испытание электропроводки</t>
  </si>
  <si>
    <t>21.25</t>
  </si>
  <si>
    <t>21.26</t>
  </si>
  <si>
    <t>Ремонт контейнерных площадок</t>
  </si>
  <si>
    <t>21.27</t>
  </si>
  <si>
    <t>Объекты внешнего благоустройства (асфальтирование, зелёные насаждения)</t>
  </si>
  <si>
    <t>21.28</t>
  </si>
  <si>
    <t>21.29</t>
  </si>
  <si>
    <t>Содержание систем внутридомового газового оборудования</t>
  </si>
  <si>
    <t>по графику</t>
  </si>
  <si>
    <t>21.30</t>
  </si>
  <si>
    <t>21.31</t>
  </si>
  <si>
    <t>Ремонт и обслуживание кол.приборов учета хол.воды</t>
  </si>
  <si>
    <t>21.32</t>
  </si>
  <si>
    <t>Поверка приборов учета тепловой энергии</t>
  </si>
  <si>
    <t>1 раз в 4 года</t>
  </si>
  <si>
    <t>21.33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</si>
  <si>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</si>
  <si>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</si>
  <si>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</si>
  <si>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</si>
  <si>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</si>
  <si>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</si>
  <si>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</si>
  <si>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</si>
  <si>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</si>
  <si>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</si>
  <si>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</si>
  <si>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</si>
  <si>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</si>
  <si>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</si>
  <si>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</si>
  <si>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</si>
  <si>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</si>
  <si>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</si>
  <si>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</si>
  <si>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</si>
  <si>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</si>
  <si>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</si>
  <si>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</si>
  <si>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</si>
  <si>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</si>
  <si>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</si>
  <si>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</si>
  <si>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</si>
  <si>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</si>
  <si>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</si>
  <si>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</si>
  <si>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</si>
  <si>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</si>
  <si>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</si>
  <si>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</si>
  <si>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</si>
  <si>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</si>
  <si>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</si>
  <si>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</si>
  <si>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</si>
  <si>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24.2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</si>
  <si>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</si>
  <si>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</si>
  <si>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</si>
  <si>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</si>
  <si>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</si>
  <si>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</si>
  <si>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</si>
  <si>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</si>
  <si>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</si>
  <si>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</si>
  <si>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 xml:space="preserve">     двери</t>
  </si>
  <si>
    <t xml:space="preserve">     подоконники</t>
  </si>
  <si>
    <t xml:space="preserve">     перила</t>
  </si>
  <si>
    <t xml:space="preserve">     почтовые ящики</t>
  </si>
  <si>
    <t xml:space="preserve">     шкафы для электрощитков и слаботочных устройств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</si>
  <si>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</si>
  <si>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</si>
  <si>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</si>
  <si>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</si>
  <si>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</si>
  <si>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Ремонт балконных козырьков</t>
  </si>
  <si>
    <t>Ремонт, проверка кол.автом.приборов учета тепловой энергии</t>
  </si>
  <si>
    <t>21.34</t>
  </si>
  <si>
    <t xml:space="preserve">          Содержание мусоропровода</t>
  </si>
  <si>
    <t>Удаление мусора из мусороприемных камер</t>
  </si>
  <si>
    <t>Влажное подметание пола мусороприемных камер</t>
  </si>
  <si>
    <t>Уборка загрузочных клапанов мусоропровода</t>
  </si>
  <si>
    <t>Уборка мусороприёмных камер</t>
  </si>
  <si>
    <t>Дезинфекция элементов ствола мусоропровода</t>
  </si>
  <si>
    <t>24.4</t>
  </si>
  <si>
    <t>24.5</t>
  </si>
  <si>
    <t>26.4</t>
  </si>
  <si>
    <t>26.5</t>
  </si>
  <si>
    <t>27.1</t>
  </si>
  <si>
    <t>27.2</t>
  </si>
  <si>
    <t>27.3</t>
  </si>
  <si>
    <t>44.</t>
  </si>
  <si>
    <t xml:space="preserve">          Работы, выполняемые в целях надлежащего содер-я и ремонта лифтов</t>
  </si>
  <si>
    <t>Технич. и аварийное обслуж., текущий ремонт лифтов, услуги АСУД</t>
  </si>
  <si>
    <t>Влажное подметание пола кабины лифтов</t>
  </si>
  <si>
    <t>Мытьё стен, дверей, потолка кабины лифта</t>
  </si>
  <si>
    <t>27.4</t>
  </si>
  <si>
    <t>27.5</t>
  </si>
  <si>
    <t>27.6</t>
  </si>
  <si>
    <t>27.6.1</t>
  </si>
  <si>
    <t>27.6.2</t>
  </si>
  <si>
    <t>27.6.3</t>
  </si>
  <si>
    <t>27.6.4</t>
  </si>
  <si>
    <t>27.6.5</t>
  </si>
  <si>
    <t>28.1</t>
  </si>
  <si>
    <t>28.2</t>
  </si>
  <si>
    <t>28.3</t>
  </si>
  <si>
    <t>45.</t>
  </si>
  <si>
    <t>Отчет об исполнении управляющей организацией ООО "УК "Слобода" договора управления за 2022 год по дому № 1  ул. Шевченко в                        г. Липецке</t>
  </si>
  <si>
    <t>31.03.2023 г.</t>
  </si>
  <si>
    <t>01.01.2022 г.</t>
  </si>
  <si>
    <t>31.12.2022 г.</t>
  </si>
  <si>
    <t>01.01.22-31.08.22</t>
  </si>
  <si>
    <t>01.09.22-31.12.22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</si>
</sst>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 wrapText="1"/>
    </xf>
    <xf numFmtId="179" fontId="3" fillId="0" borderId="12" xfId="0" applyNumberFormat="1" applyFont="1" applyBorder="1" applyAlignment="1">
      <alignment/>
    </xf>
    <xf numFmtId="179" fontId="3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  <xf numFmtId="2" fontId="38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1\&#1059;&#1050;\&#1059;&#1087;&#1088;&#1072;&#1074;&#1083;&#1077;&#1085;&#1080;&#1077;%20&#1059;&#1054;%20(80)%202021\&#1091;&#1083;.%20&#1064;&#1077;&#1074;&#1095;&#1077;&#1085;&#1082;&#1086;,%20&#1076;.%201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%20&#1074;%20&#1087;&#1088;&#1086;&#1094;&#1077;&#1089;&#1089;&#1077;\&#1058;&#1072;&#1088;&#1080;&#1092;%20&#1075;&#1086;&#1076;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"/>
    </sheetNames>
    <sheetDataSet>
      <sheetData sheetId="0">
        <row r="23">
          <cell r="D23">
            <v>0</v>
          </cell>
        </row>
        <row r="24">
          <cell r="D24">
            <v>-98330.54304017266</v>
          </cell>
        </row>
        <row r="25">
          <cell r="D25">
            <v>75830.46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2"/>
      <sheetName val="УК 2021"/>
      <sheetName val="Плеханова 3 2022"/>
      <sheetName val="Плеханова  3, с 01.05.2021"/>
      <sheetName val="УК 2020"/>
      <sheetName val="Плеханова 3 с 01.05.2020"/>
      <sheetName val="ГУК 2022"/>
      <sheetName val="ГУК 2021"/>
      <sheetName val="Желябова 4 с 01.07.2021"/>
      <sheetName val="ГУК 2020"/>
      <sheetName val="4 Пятилетка 5 с 01.04.2020"/>
      <sheetName val="Кротевича 5 2021-2022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5">
          <cell r="BY125">
            <v>143162.55168479093</v>
          </cell>
        </row>
        <row r="126">
          <cell r="BY126">
            <v>131709.55056213797</v>
          </cell>
        </row>
        <row r="127">
          <cell r="BY127">
            <v>22973.656633123283</v>
          </cell>
        </row>
      </sheetData>
      <sheetData sheetId="1">
        <row r="124">
          <cell r="BY124">
            <v>264161.91841459705</v>
          </cell>
        </row>
        <row r="125">
          <cell r="BY125">
            <v>243036.15049937784</v>
          </cell>
        </row>
        <row r="126">
          <cell r="BY126">
            <v>42390.73094035111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7"/>
  <sheetViews>
    <sheetView tabSelected="1" view="pageBreakPreview" zoomScaleNormal="90" zoomScaleSheetLayoutView="100" zoomScalePageLayoutView="0" workbookViewId="0" topLeftCell="A1">
      <selection activeCell="Q12" sqref="Q12"/>
    </sheetView>
  </sheetViews>
  <sheetFormatPr defaultColWidth="9.140625" defaultRowHeight="15"/>
  <cols>
    <col min="1" max="1" width="9.140625" style="10" customWidth="1"/>
    <col min="2" max="2" width="62.421875" style="12" customWidth="1"/>
    <col min="3" max="3" width="24.28125" style="12" customWidth="1"/>
    <col min="4" max="4" width="62.8515625" style="12" customWidth="1"/>
    <col min="5" max="5" width="18.7109375" style="12" hidden="1" customWidth="1"/>
    <col min="6" max="6" width="17.8515625" style="12" hidden="1" customWidth="1"/>
    <col min="7" max="12" width="9.140625" style="12" hidden="1" customWidth="1"/>
    <col min="13" max="17" width="9.140625" style="12" customWidth="1"/>
    <col min="18" max="18" width="9.140625" style="2" customWidth="1"/>
    <col min="19" max="16384" width="9.140625" style="2" customWidth="1"/>
  </cols>
  <sheetData>
    <row r="1" ht="15.75">
      <c r="E1" s="12" t="s">
        <v>118</v>
      </c>
    </row>
    <row r="2" spans="1:17" s="5" customFormat="1" ht="33.75" customHeight="1">
      <c r="A2" s="35" t="s">
        <v>276</v>
      </c>
      <c r="B2" s="35"/>
      <c r="C2" s="35"/>
      <c r="D2" s="35"/>
      <c r="E2" s="4">
        <v>3870.81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4" spans="1:4" ht="15.75">
      <c r="A4" s="6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6" t="s">
        <v>28</v>
      </c>
      <c r="B5" s="1" t="s">
        <v>26</v>
      </c>
      <c r="C5" s="1" t="s">
        <v>27</v>
      </c>
      <c r="D5" s="1" t="s">
        <v>277</v>
      </c>
    </row>
    <row r="6" spans="1:4" ht="15.75">
      <c r="A6" s="6" t="s">
        <v>29</v>
      </c>
      <c r="B6" s="1" t="s">
        <v>30</v>
      </c>
      <c r="C6" s="1" t="s">
        <v>27</v>
      </c>
      <c r="D6" s="1" t="s">
        <v>278</v>
      </c>
    </row>
    <row r="7" spans="1:4" ht="15.75">
      <c r="A7" s="6" t="s">
        <v>16</v>
      </c>
      <c r="B7" s="1" t="s">
        <v>31</v>
      </c>
      <c r="C7" s="1" t="s">
        <v>27</v>
      </c>
      <c r="D7" s="1" t="s">
        <v>279</v>
      </c>
    </row>
    <row r="8" spans="1:4" ht="42.75" customHeight="1">
      <c r="A8" s="34" t="s">
        <v>63</v>
      </c>
      <c r="B8" s="34"/>
      <c r="C8" s="34"/>
      <c r="D8" s="34"/>
    </row>
    <row r="9" spans="1:4" ht="15.75">
      <c r="A9" s="6" t="s">
        <v>17</v>
      </c>
      <c r="B9" s="1" t="s">
        <v>32</v>
      </c>
      <c r="C9" s="1" t="s">
        <v>33</v>
      </c>
      <c r="D9" s="7">
        <f>'[1]лист'!$D$23</f>
        <v>0</v>
      </c>
    </row>
    <row r="10" spans="1:4" ht="15.75">
      <c r="A10" s="6" t="s">
        <v>18</v>
      </c>
      <c r="B10" s="1" t="s">
        <v>34</v>
      </c>
      <c r="C10" s="1" t="s">
        <v>33</v>
      </c>
      <c r="D10" s="28">
        <f>'[1]лист'!$D$24</f>
        <v>-98330.54304017266</v>
      </c>
    </row>
    <row r="11" spans="1:4" ht="15.75">
      <c r="A11" s="6" t="s">
        <v>35</v>
      </c>
      <c r="B11" s="1" t="s">
        <v>36</v>
      </c>
      <c r="C11" s="1" t="s">
        <v>33</v>
      </c>
      <c r="D11" s="28">
        <f>'[1]лист'!$D$25</f>
        <v>75830.46</v>
      </c>
    </row>
    <row r="12" spans="1:5" ht="31.5">
      <c r="A12" s="6" t="s">
        <v>37</v>
      </c>
      <c r="B12" s="1" t="s">
        <v>38</v>
      </c>
      <c r="C12" s="1" t="s">
        <v>33</v>
      </c>
      <c r="D12" s="29">
        <f>D13+D14+D15</f>
        <v>847434.5587343782</v>
      </c>
      <c r="E12" s="36"/>
    </row>
    <row r="13" spans="1:4" ht="15.75">
      <c r="A13" s="6" t="s">
        <v>54</v>
      </c>
      <c r="B13" s="11" t="s">
        <v>39</v>
      </c>
      <c r="C13" s="1" t="s">
        <v>33</v>
      </c>
      <c r="D13" s="29">
        <f>'[2]УК 2022'!$BY$126+'[2]УК 2021'!$BY$125</f>
        <v>374745.70106151584</v>
      </c>
    </row>
    <row r="14" spans="1:4" ht="15.75">
      <c r="A14" s="6" t="s">
        <v>55</v>
      </c>
      <c r="B14" s="11" t="s">
        <v>40</v>
      </c>
      <c r="C14" s="1" t="s">
        <v>33</v>
      </c>
      <c r="D14" s="29">
        <f>'[2]УК 2022'!$BY$125+'[2]УК 2021'!$BY$124</f>
        <v>407324.470099388</v>
      </c>
    </row>
    <row r="15" spans="1:4" ht="15.75">
      <c r="A15" s="6" t="s">
        <v>56</v>
      </c>
      <c r="B15" s="11" t="s">
        <v>41</v>
      </c>
      <c r="C15" s="1" t="s">
        <v>33</v>
      </c>
      <c r="D15" s="29">
        <f>'[2]УК 2022'!$BY$127+'[2]УК 2021'!$BY$126</f>
        <v>65364.38757347439</v>
      </c>
    </row>
    <row r="16" spans="1:6" ht="15.75">
      <c r="A16" s="11" t="s">
        <v>42</v>
      </c>
      <c r="B16" s="11" t="s">
        <v>43</v>
      </c>
      <c r="C16" s="11" t="s">
        <v>33</v>
      </c>
      <c r="D16" s="15">
        <f>D17</f>
        <v>808047.9087343782</v>
      </c>
      <c r="E16" s="12">
        <v>822508.19</v>
      </c>
      <c r="F16" s="9">
        <f>D16-E16</f>
        <v>-14460.281265621772</v>
      </c>
    </row>
    <row r="17" spans="1:4" ht="31.5">
      <c r="A17" s="11" t="s">
        <v>19</v>
      </c>
      <c r="B17" s="11" t="s">
        <v>57</v>
      </c>
      <c r="C17" s="11" t="s">
        <v>33</v>
      </c>
      <c r="D17" s="15">
        <f>D12-D25+D121+D137</f>
        <v>808047.9087343782</v>
      </c>
    </row>
    <row r="18" spans="1:4" ht="31.5">
      <c r="A18" s="11" t="s">
        <v>44</v>
      </c>
      <c r="B18" s="11" t="s">
        <v>58</v>
      </c>
      <c r="C18" s="11" t="s">
        <v>33</v>
      </c>
      <c r="D18" s="11">
        <v>0</v>
      </c>
    </row>
    <row r="19" spans="1:4" ht="15.75">
      <c r="A19" s="11" t="s">
        <v>20</v>
      </c>
      <c r="B19" s="11" t="s">
        <v>45</v>
      </c>
      <c r="C19" s="11" t="s">
        <v>33</v>
      </c>
      <c r="D19" s="11">
        <v>0</v>
      </c>
    </row>
    <row r="20" spans="1:4" ht="15.75">
      <c r="A20" s="11" t="s">
        <v>21</v>
      </c>
      <c r="B20" s="11" t="s">
        <v>46</v>
      </c>
      <c r="C20" s="11" t="s">
        <v>33</v>
      </c>
      <c r="D20" s="11">
        <v>0</v>
      </c>
    </row>
    <row r="21" spans="1:4" ht="15.75">
      <c r="A21" s="11" t="s">
        <v>47</v>
      </c>
      <c r="B21" s="11" t="s">
        <v>48</v>
      </c>
      <c r="C21" s="11" t="s">
        <v>33</v>
      </c>
      <c r="D21" s="11">
        <v>0</v>
      </c>
    </row>
    <row r="22" spans="1:4" ht="15.75">
      <c r="A22" s="11" t="s">
        <v>49</v>
      </c>
      <c r="B22" s="11" t="s">
        <v>50</v>
      </c>
      <c r="C22" s="11" t="s">
        <v>33</v>
      </c>
      <c r="D22" s="15">
        <f>D16+D10+D9</f>
        <v>709717.3656942055</v>
      </c>
    </row>
    <row r="23" spans="1:4" ht="15.75">
      <c r="A23" s="11" t="s">
        <v>51</v>
      </c>
      <c r="B23" s="11" t="s">
        <v>59</v>
      </c>
      <c r="C23" s="11" t="s">
        <v>33</v>
      </c>
      <c r="D23" s="15">
        <v>0</v>
      </c>
    </row>
    <row r="24" spans="1:4" ht="15.75">
      <c r="A24" s="11" t="s">
        <v>52</v>
      </c>
      <c r="B24" s="11" t="s">
        <v>60</v>
      </c>
      <c r="C24" s="11" t="s">
        <v>33</v>
      </c>
      <c r="D24" s="15">
        <f>D22-D116</f>
        <v>-137717.19700642512</v>
      </c>
    </row>
    <row r="25" spans="1:5" ht="15.75">
      <c r="A25" s="11" t="s">
        <v>53</v>
      </c>
      <c r="B25" s="11" t="s">
        <v>61</v>
      </c>
      <c r="C25" s="11" t="s">
        <v>33</v>
      </c>
      <c r="D25" s="15">
        <v>146871.98</v>
      </c>
      <c r="E25" s="9">
        <f>D25+F16</f>
        <v>132411.69873437824</v>
      </c>
    </row>
    <row r="26" spans="1:4" ht="35.25" customHeight="1">
      <c r="A26" s="34" t="s">
        <v>62</v>
      </c>
      <c r="B26" s="34"/>
      <c r="C26" s="34"/>
      <c r="D26" s="34"/>
    </row>
    <row r="27" spans="1:17" s="5" customFormat="1" ht="29.25" customHeight="1">
      <c r="A27" s="14" t="s">
        <v>22</v>
      </c>
      <c r="B27" s="3" t="s">
        <v>64</v>
      </c>
      <c r="C27" s="3" t="s">
        <v>133</v>
      </c>
      <c r="D27" s="3" t="s">
        <v>134</v>
      </c>
      <c r="E27" s="33" t="s">
        <v>280</v>
      </c>
      <c r="F27" s="33" t="s">
        <v>281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6" ht="15.75">
      <c r="A28" s="14" t="s">
        <v>135</v>
      </c>
      <c r="B28" s="16" t="s">
        <v>136</v>
      </c>
      <c r="C28" s="1" t="s">
        <v>27</v>
      </c>
      <c r="D28" s="1" t="s">
        <v>27</v>
      </c>
      <c r="E28" s="33"/>
      <c r="F28" s="33"/>
    </row>
    <row r="29" spans="1:6" ht="15.75">
      <c r="A29" s="6" t="s">
        <v>68</v>
      </c>
      <c r="B29" s="17" t="s">
        <v>137</v>
      </c>
      <c r="C29" s="18" t="s">
        <v>138</v>
      </c>
      <c r="D29" s="7">
        <f>E29*E$2*8+F29*E$2*4</f>
        <v>1646.324839291426</v>
      </c>
      <c r="E29" s="19">
        <v>0.03447889970399999</v>
      </c>
      <c r="F29" s="20">
        <v>0.037371679389165594</v>
      </c>
    </row>
    <row r="30" spans="1:6" ht="15.75">
      <c r="A30" s="6" t="s">
        <v>70</v>
      </c>
      <c r="B30" s="17" t="s">
        <v>121</v>
      </c>
      <c r="C30" s="18" t="s">
        <v>138</v>
      </c>
      <c r="D30" s="30">
        <f aca="true" t="shared" si="0" ref="D30:D62">E30*E$2*8+F30*E$2*4</f>
        <v>1110.351796743466</v>
      </c>
      <c r="E30" s="19">
        <v>0.023254042776</v>
      </c>
      <c r="F30" s="20">
        <v>0.0252050569649064</v>
      </c>
    </row>
    <row r="31" spans="1:6" ht="15.75">
      <c r="A31" s="6" t="s">
        <v>72</v>
      </c>
      <c r="B31" s="17" t="s">
        <v>86</v>
      </c>
      <c r="C31" s="18" t="s">
        <v>138</v>
      </c>
      <c r="D31" s="30">
        <f t="shared" si="0"/>
        <v>986.8134242771961</v>
      </c>
      <c r="E31" s="19">
        <v>0.020666784749999997</v>
      </c>
      <c r="F31" s="20">
        <v>0.022400727990524998</v>
      </c>
    </row>
    <row r="32" spans="1:6" ht="15.75">
      <c r="A32" s="6" t="s">
        <v>130</v>
      </c>
      <c r="B32" s="17" t="s">
        <v>243</v>
      </c>
      <c r="C32" s="18" t="s">
        <v>138</v>
      </c>
      <c r="D32" s="30">
        <f t="shared" si="0"/>
        <v>3003.5400159027226</v>
      </c>
      <c r="E32" s="19">
        <v>0.062902990038</v>
      </c>
      <c r="F32" s="20">
        <v>0.0681805509021882</v>
      </c>
    </row>
    <row r="33" spans="1:17" s="5" customFormat="1" ht="15.75">
      <c r="A33" s="6" t="s">
        <v>131</v>
      </c>
      <c r="B33" s="17" t="s">
        <v>0</v>
      </c>
      <c r="C33" s="18" t="s">
        <v>138</v>
      </c>
      <c r="D33" s="30">
        <f t="shared" si="0"/>
        <v>31073.527881366837</v>
      </c>
      <c r="E33" s="19">
        <v>0.650771357937</v>
      </c>
      <c r="F33" s="20">
        <v>0.7053710748679144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6" ht="15.75">
      <c r="A34" s="6" t="s">
        <v>75</v>
      </c>
      <c r="B34" s="17" t="s">
        <v>139</v>
      </c>
      <c r="C34" s="18" t="s">
        <v>138</v>
      </c>
      <c r="D34" s="30">
        <f t="shared" si="0"/>
        <v>3589.013753463074</v>
      </c>
      <c r="E34" s="19">
        <v>0.07516453757399999</v>
      </c>
      <c r="F34" s="20">
        <v>0.0814708422764586</v>
      </c>
    </row>
    <row r="35" spans="1:6" ht="15.75">
      <c r="A35" s="6" t="s">
        <v>78</v>
      </c>
      <c r="B35" s="17" t="s">
        <v>122</v>
      </c>
      <c r="C35" s="18" t="s">
        <v>138</v>
      </c>
      <c r="D35" s="30">
        <f t="shared" si="0"/>
        <v>19.202855823772467</v>
      </c>
      <c r="E35" s="19">
        <v>0.00040216445999999994</v>
      </c>
      <c r="F35" s="20">
        <v>0.000435906058194</v>
      </c>
    </row>
    <row r="36" spans="1:6" ht="15.75">
      <c r="A36" s="6" t="s">
        <v>80</v>
      </c>
      <c r="B36" s="17" t="s">
        <v>15</v>
      </c>
      <c r="C36" s="18" t="s">
        <v>138</v>
      </c>
      <c r="D36" s="30">
        <f t="shared" si="0"/>
        <v>9931.663690788942</v>
      </c>
      <c r="E36" s="19">
        <v>0.20799834158849997</v>
      </c>
      <c r="F36" s="20">
        <v>0.22544940244777514</v>
      </c>
    </row>
    <row r="37" spans="1:6" ht="31.5">
      <c r="A37" s="6" t="s">
        <v>81</v>
      </c>
      <c r="B37" s="17" t="s">
        <v>140</v>
      </c>
      <c r="C37" s="18" t="s">
        <v>138</v>
      </c>
      <c r="D37" s="30">
        <f t="shared" si="0"/>
        <v>44.5399572579167</v>
      </c>
      <c r="E37" s="19">
        <v>0.0009327981224999999</v>
      </c>
      <c r="F37" s="20">
        <v>0.00101105988497775</v>
      </c>
    </row>
    <row r="38" spans="1:6" ht="15.75">
      <c r="A38" s="6" t="s">
        <v>132</v>
      </c>
      <c r="B38" s="17" t="s">
        <v>141</v>
      </c>
      <c r="C38" s="18" t="s">
        <v>138</v>
      </c>
      <c r="D38" s="30">
        <f t="shared" si="0"/>
        <v>7659.699140505774</v>
      </c>
      <c r="E38" s="19">
        <v>0.16041670035299999</v>
      </c>
      <c r="F38" s="20">
        <v>0.17387566151261669</v>
      </c>
    </row>
    <row r="39" spans="1:6" ht="15.75">
      <c r="A39" s="6" t="s">
        <v>82</v>
      </c>
      <c r="B39" s="17" t="s">
        <v>142</v>
      </c>
      <c r="C39" s="18" t="s">
        <v>138</v>
      </c>
      <c r="D39" s="30">
        <f t="shared" si="0"/>
        <v>18660.748535614137</v>
      </c>
      <c r="E39" s="19">
        <v>0.3908111338695</v>
      </c>
      <c r="F39" s="20">
        <v>0.42360018800115107</v>
      </c>
    </row>
    <row r="40" spans="1:6" ht="31.5">
      <c r="A40" s="6" t="s">
        <v>83</v>
      </c>
      <c r="B40" s="17" t="s">
        <v>143</v>
      </c>
      <c r="C40" s="18" t="s">
        <v>138</v>
      </c>
      <c r="D40" s="30">
        <f t="shared" si="0"/>
        <v>237.26195195594426</v>
      </c>
      <c r="E40" s="19">
        <v>0.004968965327999999</v>
      </c>
      <c r="F40" s="20">
        <v>0.0053858615190192</v>
      </c>
    </row>
    <row r="41" spans="1:6" ht="31.5">
      <c r="A41" s="6" t="s">
        <v>84</v>
      </c>
      <c r="B41" s="17" t="s">
        <v>144</v>
      </c>
      <c r="C41" s="18" t="s">
        <v>138</v>
      </c>
      <c r="D41" s="30">
        <f t="shared" si="0"/>
        <v>857.0341236682007</v>
      </c>
      <c r="E41" s="19">
        <v>0.0179488232745</v>
      </c>
      <c r="F41" s="20">
        <v>0.01945472954723055</v>
      </c>
    </row>
    <row r="42" spans="1:6" ht="31.5">
      <c r="A42" s="6" t="s">
        <v>146</v>
      </c>
      <c r="B42" s="17" t="s">
        <v>145</v>
      </c>
      <c r="C42" s="18" t="s">
        <v>138</v>
      </c>
      <c r="D42" s="30">
        <f t="shared" si="0"/>
        <v>5142.204742009204</v>
      </c>
      <c r="E42" s="19">
        <v>0.10769293964699998</v>
      </c>
      <c r="F42" s="20">
        <v>0.1167283772833833</v>
      </c>
    </row>
    <row r="43" spans="1:6" ht="15.75">
      <c r="A43" s="6" t="s">
        <v>148</v>
      </c>
      <c r="B43" s="17" t="s">
        <v>128</v>
      </c>
      <c r="C43" s="18" t="s">
        <v>138</v>
      </c>
      <c r="D43" s="30">
        <f t="shared" si="0"/>
        <v>316.0470020995885</v>
      </c>
      <c r="E43" s="19">
        <v>0.006618956737499999</v>
      </c>
      <c r="F43" s="20">
        <v>0.00717428720777625</v>
      </c>
    </row>
    <row r="44" spans="1:6" ht="15.75">
      <c r="A44" s="6" t="s">
        <v>150</v>
      </c>
      <c r="B44" s="17" t="s">
        <v>147</v>
      </c>
      <c r="C44" s="18" t="s">
        <v>138</v>
      </c>
      <c r="D44" s="30">
        <f t="shared" si="0"/>
        <v>9311.6248127458</v>
      </c>
      <c r="E44" s="19">
        <v>0.19501289802449998</v>
      </c>
      <c r="F44" s="20">
        <v>0.21137448016875554</v>
      </c>
    </row>
    <row r="45" spans="1:6" ht="15.75">
      <c r="A45" s="6" t="s">
        <v>151</v>
      </c>
      <c r="B45" s="17" t="s">
        <v>149</v>
      </c>
      <c r="C45" s="18" t="s">
        <v>138</v>
      </c>
      <c r="D45" s="30">
        <f t="shared" si="0"/>
        <v>17017.304124696275</v>
      </c>
      <c r="E45" s="19">
        <v>0.3563925588345</v>
      </c>
      <c r="F45" s="20">
        <v>0.38629389452071455</v>
      </c>
    </row>
    <row r="46" spans="1:6" ht="15.75">
      <c r="A46" s="6" t="s">
        <v>153</v>
      </c>
      <c r="B46" s="17" t="s">
        <v>126</v>
      </c>
      <c r="C46" s="18" t="s">
        <v>138</v>
      </c>
      <c r="D46" s="30">
        <f t="shared" si="0"/>
        <v>9381.608553970216</v>
      </c>
      <c r="E46" s="19">
        <v>0.1964785640565</v>
      </c>
      <c r="F46" s="20">
        <v>0.21296311558084036</v>
      </c>
    </row>
    <row r="47" spans="1:6" ht="31.5">
      <c r="A47" s="6" t="s">
        <v>155</v>
      </c>
      <c r="B47" s="17" t="s">
        <v>152</v>
      </c>
      <c r="C47" s="18" t="s">
        <v>138</v>
      </c>
      <c r="D47" s="30">
        <f t="shared" si="0"/>
        <v>262.27900579302565</v>
      </c>
      <c r="E47" s="19">
        <v>0.0054928962495</v>
      </c>
      <c r="F47" s="20">
        <v>0.00595375024483305</v>
      </c>
    </row>
    <row r="48" spans="1:6" ht="15.75">
      <c r="A48" s="6" t="s">
        <v>156</v>
      </c>
      <c r="B48" s="17" t="s">
        <v>154</v>
      </c>
      <c r="C48" s="18" t="s">
        <v>138</v>
      </c>
      <c r="D48" s="30">
        <f t="shared" si="0"/>
        <v>2249.5612184887677</v>
      </c>
      <c r="E48" s="19">
        <v>0.0471124493655</v>
      </c>
      <c r="F48" s="20">
        <v>0.051065183867265454</v>
      </c>
    </row>
    <row r="49" spans="1:6" ht="15.75">
      <c r="A49" s="6" t="s">
        <v>158</v>
      </c>
      <c r="B49" s="17" t="s">
        <v>14</v>
      </c>
      <c r="C49" s="18" t="s">
        <v>138</v>
      </c>
      <c r="D49" s="30">
        <f t="shared" si="0"/>
        <v>37013.23789399055</v>
      </c>
      <c r="E49" s="19">
        <v>0.7751664110325</v>
      </c>
      <c r="F49" s="20">
        <v>0.8402028729181268</v>
      </c>
    </row>
    <row r="50" spans="1:6" ht="31.5">
      <c r="A50" s="6" t="s">
        <v>160</v>
      </c>
      <c r="B50" s="17" t="s">
        <v>157</v>
      </c>
      <c r="C50" s="18" t="s">
        <v>138</v>
      </c>
      <c r="D50" s="30">
        <f t="shared" si="0"/>
        <v>3850.2259339325565</v>
      </c>
      <c r="E50" s="19">
        <v>0.08063509135349999</v>
      </c>
      <c r="F50" s="20">
        <v>0.08740037551805864</v>
      </c>
    </row>
    <row r="51" spans="1:6" ht="31.5">
      <c r="A51" s="6" t="s">
        <v>162</v>
      </c>
      <c r="B51" s="17" t="s">
        <v>159</v>
      </c>
      <c r="C51" s="18" t="s">
        <v>138</v>
      </c>
      <c r="D51" s="30">
        <f t="shared" si="0"/>
        <v>8381.13976555167</v>
      </c>
      <c r="E51" s="19">
        <v>0.17552579569049997</v>
      </c>
      <c r="F51" s="20">
        <v>0.19025240994893294</v>
      </c>
    </row>
    <row r="52" spans="1:6" ht="31.5">
      <c r="A52" s="6" t="s">
        <v>164</v>
      </c>
      <c r="B52" s="17" t="s">
        <v>161</v>
      </c>
      <c r="C52" s="18" t="s">
        <v>138</v>
      </c>
      <c r="D52" s="30">
        <f t="shared" si="0"/>
        <v>3061.948702366697</v>
      </c>
      <c r="E52" s="19">
        <v>0.0641262402705</v>
      </c>
      <c r="F52" s="20">
        <v>0.06950643182919496</v>
      </c>
    </row>
    <row r="53" spans="1:6" ht="31.5">
      <c r="A53" s="6" t="s">
        <v>166</v>
      </c>
      <c r="B53" s="17" t="s">
        <v>163</v>
      </c>
      <c r="C53" s="18" t="s">
        <v>138</v>
      </c>
      <c r="D53" s="30">
        <f t="shared" si="0"/>
        <v>5926.374696079423</v>
      </c>
      <c r="E53" s="19">
        <v>0.12411577222049998</v>
      </c>
      <c r="F53" s="20">
        <v>0.13452908550979994</v>
      </c>
    </row>
    <row r="54" spans="1:6" ht="15.75">
      <c r="A54" s="6" t="s">
        <v>167</v>
      </c>
      <c r="B54" s="17" t="s">
        <v>165</v>
      </c>
      <c r="C54" s="18" t="s">
        <v>138</v>
      </c>
      <c r="D54" s="30">
        <f t="shared" si="0"/>
        <v>10387.678175337362</v>
      </c>
      <c r="E54" s="19">
        <v>0.21754863038999997</v>
      </c>
      <c r="F54" s="20">
        <v>0.235800960479721</v>
      </c>
    </row>
    <row r="55" spans="1:6" ht="15.75">
      <c r="A55" s="6" t="s">
        <v>169</v>
      </c>
      <c r="B55" s="17" t="s">
        <v>119</v>
      </c>
      <c r="C55" s="18" t="s">
        <v>138</v>
      </c>
      <c r="D55" s="30">
        <f t="shared" si="0"/>
        <v>4251.512279383224</v>
      </c>
      <c r="E55" s="19">
        <v>0.08903921144399998</v>
      </c>
      <c r="F55" s="20">
        <v>0.09650960128415159</v>
      </c>
    </row>
    <row r="56" spans="1:6" ht="15.75">
      <c r="A56" s="6" t="s">
        <v>171</v>
      </c>
      <c r="B56" s="17" t="s">
        <v>168</v>
      </c>
      <c r="C56" s="18" t="s">
        <v>138</v>
      </c>
      <c r="D56" s="30">
        <f t="shared" si="0"/>
        <v>1204.8191791431907</v>
      </c>
      <c r="E56" s="19">
        <v>0.025232468494499994</v>
      </c>
      <c r="F56" s="20">
        <v>0.027349472601188547</v>
      </c>
    </row>
    <row r="57" spans="1:6" ht="31.5">
      <c r="A57" s="6" t="s">
        <v>172</v>
      </c>
      <c r="B57" s="17" t="s">
        <v>170</v>
      </c>
      <c r="C57" s="18" t="s">
        <v>138</v>
      </c>
      <c r="D57" s="30">
        <f t="shared" si="0"/>
        <v>15394.6628075875</v>
      </c>
      <c r="E57" s="19">
        <v>0.32240966196449994</v>
      </c>
      <c r="F57" s="20">
        <v>0.34945983260332153</v>
      </c>
    </row>
    <row r="58" spans="1:6" ht="15.75">
      <c r="A58" s="6" t="s">
        <v>175</v>
      </c>
      <c r="B58" s="17" t="s">
        <v>173</v>
      </c>
      <c r="C58" s="18" t="s">
        <v>174</v>
      </c>
      <c r="D58" s="30">
        <f t="shared" si="0"/>
        <v>10873.457086412627</v>
      </c>
      <c r="E58" s="19">
        <v>0.22772227410449997</v>
      </c>
      <c r="F58" s="20">
        <v>0.24682817290186754</v>
      </c>
    </row>
    <row r="59" spans="1:17" s="5" customFormat="1" ht="24.75" customHeight="1">
      <c r="A59" s="6" t="s">
        <v>176</v>
      </c>
      <c r="B59" s="17" t="s">
        <v>177</v>
      </c>
      <c r="C59" s="18" t="s">
        <v>6</v>
      </c>
      <c r="D59" s="30">
        <f t="shared" si="0"/>
        <v>3471.289579010113</v>
      </c>
      <c r="E59" s="19">
        <v>0.07269904600949999</v>
      </c>
      <c r="F59" s="20">
        <v>0.07879849596969704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6" ht="31.5">
      <c r="A60" s="6" t="s">
        <v>178</v>
      </c>
      <c r="B60" s="17" t="s">
        <v>244</v>
      </c>
      <c r="C60" s="18" t="s">
        <v>6</v>
      </c>
      <c r="D60" s="30">
        <f t="shared" si="0"/>
        <v>15578.316787035412</v>
      </c>
      <c r="E60" s="19">
        <v>0.32625591817499994</v>
      </c>
      <c r="F60" s="20">
        <v>0.3536287897098825</v>
      </c>
    </row>
    <row r="61" spans="1:6" ht="15.75">
      <c r="A61" s="6" t="s">
        <v>181</v>
      </c>
      <c r="B61" s="17" t="s">
        <v>179</v>
      </c>
      <c r="C61" s="18" t="s">
        <v>180</v>
      </c>
      <c r="D61" s="30">
        <f t="shared" si="0"/>
        <v>6477.710023286403</v>
      </c>
      <c r="E61" s="19">
        <v>0.1356623607165</v>
      </c>
      <c r="F61" s="20">
        <v>0.14704443278061438</v>
      </c>
    </row>
    <row r="62" spans="1:17" ht="15.75">
      <c r="A62" s="6" t="s">
        <v>245</v>
      </c>
      <c r="B62" s="17" t="s">
        <v>182</v>
      </c>
      <c r="C62" s="18" t="s">
        <v>180</v>
      </c>
      <c r="D62" s="30">
        <f t="shared" si="0"/>
        <v>2455.031775803133</v>
      </c>
      <c r="E62" s="19">
        <v>0.051415609087499994</v>
      </c>
      <c r="F62" s="20">
        <v>0.055729378689941246</v>
      </c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</row>
    <row r="63" spans="1:6" ht="15.75">
      <c r="A63" s="14" t="s">
        <v>183</v>
      </c>
      <c r="B63" s="21" t="s">
        <v>184</v>
      </c>
      <c r="C63" s="22" t="s">
        <v>27</v>
      </c>
      <c r="D63" s="22" t="s">
        <v>27</v>
      </c>
      <c r="E63" s="19"/>
      <c r="F63" s="20"/>
    </row>
    <row r="64" spans="1:6" ht="31.5">
      <c r="A64" s="6" t="s">
        <v>185</v>
      </c>
      <c r="B64" s="17" t="s">
        <v>186</v>
      </c>
      <c r="C64" s="22" t="s">
        <v>27</v>
      </c>
      <c r="D64" s="22" t="s">
        <v>27</v>
      </c>
      <c r="E64" s="19"/>
      <c r="F64" s="20"/>
    </row>
    <row r="65" spans="1:6" ht="31.5">
      <c r="A65" s="6" t="s">
        <v>187</v>
      </c>
      <c r="B65" s="17" t="s">
        <v>8</v>
      </c>
      <c r="C65" s="23" t="s">
        <v>188</v>
      </c>
      <c r="D65" s="30">
        <f aca="true" t="shared" si="1" ref="D65:D72">E65*E$2*8+F65*E$2*4</f>
        <v>8481.261322166174</v>
      </c>
      <c r="E65" s="19">
        <v>0.1776226365</v>
      </c>
      <c r="F65" s="20">
        <v>0.19252517570235</v>
      </c>
    </row>
    <row r="66" spans="1:6" ht="31.5">
      <c r="A66" s="6" t="s">
        <v>189</v>
      </c>
      <c r="B66" s="17" t="s">
        <v>190</v>
      </c>
      <c r="C66" s="23" t="s">
        <v>11</v>
      </c>
      <c r="D66" s="30">
        <f t="shared" si="1"/>
        <v>16055.721119320868</v>
      </c>
      <c r="E66" s="19">
        <v>0.3362541735</v>
      </c>
      <c r="F66" s="20">
        <v>0.36446589865665</v>
      </c>
    </row>
    <row r="67" spans="1:6" ht="15.75">
      <c r="A67" s="6" t="s">
        <v>191</v>
      </c>
      <c r="B67" s="17" t="s">
        <v>192</v>
      </c>
      <c r="C67" s="23" t="s">
        <v>10</v>
      </c>
      <c r="D67" s="30">
        <f t="shared" si="1"/>
        <v>4107.277495640222</v>
      </c>
      <c r="E67" s="19">
        <v>0.08601850949999999</v>
      </c>
      <c r="F67" s="20">
        <v>0.09323546244705</v>
      </c>
    </row>
    <row r="68" spans="1:6" ht="15.75">
      <c r="A68" s="6" t="s">
        <v>193</v>
      </c>
      <c r="B68" s="17" t="s">
        <v>13</v>
      </c>
      <c r="C68" s="23" t="s">
        <v>10</v>
      </c>
      <c r="D68" s="30">
        <f t="shared" si="1"/>
        <v>8427.920055989027</v>
      </c>
      <c r="E68" s="19">
        <v>0.17650551299999998</v>
      </c>
      <c r="F68" s="20">
        <v>0.1913143255407</v>
      </c>
    </row>
    <row r="69" spans="1:6" ht="15.75">
      <c r="A69" s="6" t="s">
        <v>194</v>
      </c>
      <c r="B69" s="17" t="s">
        <v>127</v>
      </c>
      <c r="C69" s="23" t="s">
        <v>138</v>
      </c>
      <c r="D69" s="30">
        <f t="shared" si="1"/>
        <v>2186.9919132629757</v>
      </c>
      <c r="E69" s="19">
        <v>0.0458020635</v>
      </c>
      <c r="F69" s="20">
        <v>0.04964485662765</v>
      </c>
    </row>
    <row r="70" spans="1:6" ht="31.5">
      <c r="A70" s="6" t="s">
        <v>195</v>
      </c>
      <c r="B70" s="17" t="s">
        <v>196</v>
      </c>
      <c r="C70" s="23" t="s">
        <v>138</v>
      </c>
      <c r="D70" s="30">
        <f t="shared" si="1"/>
        <v>11521.71349426348</v>
      </c>
      <c r="E70" s="19">
        <v>0.24129867599999996</v>
      </c>
      <c r="F70" s="20">
        <v>0.2615436349164</v>
      </c>
    </row>
    <row r="71" spans="1:6" ht="15.75">
      <c r="A71" s="6" t="s">
        <v>197</v>
      </c>
      <c r="B71" s="17" t="s">
        <v>198</v>
      </c>
      <c r="C71" s="23" t="s">
        <v>9</v>
      </c>
      <c r="D71" s="30">
        <f t="shared" si="1"/>
        <v>2347.0157117944123</v>
      </c>
      <c r="E71" s="19">
        <v>0.04915343399999999</v>
      </c>
      <c r="F71" s="20">
        <v>0.05327740711259999</v>
      </c>
    </row>
    <row r="72" spans="1:6" ht="15.75">
      <c r="A72" s="6" t="s">
        <v>199</v>
      </c>
      <c r="B72" s="17" t="s">
        <v>200</v>
      </c>
      <c r="C72" s="23" t="s">
        <v>7</v>
      </c>
      <c r="D72" s="30">
        <f t="shared" si="1"/>
        <v>1813.6030500229554</v>
      </c>
      <c r="E72" s="19">
        <v>0.037982199</v>
      </c>
      <c r="F72" s="20">
        <v>0.04116890549610001</v>
      </c>
    </row>
    <row r="73" spans="1:6" ht="31.5">
      <c r="A73" s="6" t="s">
        <v>71</v>
      </c>
      <c r="B73" s="17" t="s">
        <v>201</v>
      </c>
      <c r="C73" s="1" t="s">
        <v>27</v>
      </c>
      <c r="D73" s="1" t="s">
        <v>27</v>
      </c>
      <c r="E73" s="19"/>
      <c r="F73" s="20"/>
    </row>
    <row r="74" spans="1:6" ht="15.75">
      <c r="A74" s="6" t="s">
        <v>202</v>
      </c>
      <c r="B74" s="17" t="s">
        <v>203</v>
      </c>
      <c r="C74" s="18" t="s">
        <v>11</v>
      </c>
      <c r="D74" s="30">
        <f aca="true" t="shared" si="2" ref="D74:D79">E74*E$2*8+F74*E$2*4</f>
        <v>14295.459335475058</v>
      </c>
      <c r="E74" s="19">
        <v>0.29938909799999996</v>
      </c>
      <c r="F74" s="20">
        <v>0.3245078433222</v>
      </c>
    </row>
    <row r="75" spans="1:6" ht="15.75">
      <c r="A75" s="6" t="s">
        <v>204</v>
      </c>
      <c r="B75" s="17" t="s">
        <v>205</v>
      </c>
      <c r="C75" s="18" t="s">
        <v>11</v>
      </c>
      <c r="D75" s="30">
        <f t="shared" si="2"/>
        <v>34245.092885727565</v>
      </c>
      <c r="E75" s="19">
        <v>0.717193287</v>
      </c>
      <c r="F75" s="20">
        <v>0.7773658037793</v>
      </c>
    </row>
    <row r="76" spans="1:6" ht="15.75">
      <c r="A76" s="6" t="s">
        <v>206</v>
      </c>
      <c r="B76" s="17" t="s">
        <v>120</v>
      </c>
      <c r="C76" s="18" t="s">
        <v>207</v>
      </c>
      <c r="D76" s="30">
        <f t="shared" si="2"/>
        <v>3040.452172097308</v>
      </c>
      <c r="E76" s="19">
        <v>0.0636760395</v>
      </c>
      <c r="F76" s="20">
        <v>0.06901845921405</v>
      </c>
    </row>
    <row r="77" spans="1:6" ht="15.75">
      <c r="A77" s="6" t="s">
        <v>208</v>
      </c>
      <c r="B77" s="17" t="s">
        <v>209</v>
      </c>
      <c r="C77" s="18" t="s">
        <v>9</v>
      </c>
      <c r="D77" s="30">
        <f t="shared" si="2"/>
        <v>1280.190388251498</v>
      </c>
      <c r="E77" s="19">
        <v>0.026810964</v>
      </c>
      <c r="F77" s="20">
        <v>0.029060403879600002</v>
      </c>
    </row>
    <row r="78" spans="1:6" ht="15.75">
      <c r="A78" s="6" t="s">
        <v>210</v>
      </c>
      <c r="B78" s="17" t="s">
        <v>211</v>
      </c>
      <c r="C78" s="18" t="s">
        <v>12</v>
      </c>
      <c r="D78" s="30">
        <f t="shared" si="2"/>
        <v>15148.919594309387</v>
      </c>
      <c r="E78" s="19">
        <v>0.3172630739999999</v>
      </c>
      <c r="F78" s="20">
        <v>0.3438814459085999</v>
      </c>
    </row>
    <row r="79" spans="1:6" ht="15.75">
      <c r="A79" s="6" t="s">
        <v>212</v>
      </c>
      <c r="B79" s="17" t="s">
        <v>213</v>
      </c>
      <c r="C79" s="18" t="s">
        <v>11</v>
      </c>
      <c r="D79" s="30">
        <f t="shared" si="2"/>
        <v>640.095194125749</v>
      </c>
      <c r="E79" s="19">
        <v>0.013405482</v>
      </c>
      <c r="F79" s="20">
        <v>0.014530201939800001</v>
      </c>
    </row>
    <row r="80" spans="1:6" ht="15.75">
      <c r="A80" s="14" t="s">
        <v>214</v>
      </c>
      <c r="B80" s="16" t="s">
        <v>215</v>
      </c>
      <c r="C80" s="1" t="s">
        <v>27</v>
      </c>
      <c r="D80" s="1" t="s">
        <v>27</v>
      </c>
      <c r="E80" s="19"/>
      <c r="F80" s="20"/>
    </row>
    <row r="81" spans="1:6" ht="15.75">
      <c r="A81" s="6" t="s">
        <v>65</v>
      </c>
      <c r="B81" s="24" t="s">
        <v>2</v>
      </c>
      <c r="C81" s="23" t="s">
        <v>216</v>
      </c>
      <c r="D81" s="30">
        <f>E81*E$2*8+F81*E$2*4</f>
        <v>1286.9113877898183</v>
      </c>
      <c r="E81" s="19">
        <v>0.026951721560999998</v>
      </c>
      <c r="F81" s="20">
        <v>0.0292129709999679</v>
      </c>
    </row>
    <row r="82" spans="1:6" ht="15.75">
      <c r="A82" s="6" t="s">
        <v>217</v>
      </c>
      <c r="B82" s="24" t="s">
        <v>3</v>
      </c>
      <c r="C82" s="18" t="s">
        <v>138</v>
      </c>
      <c r="D82" s="30">
        <f>E82*E$2*8+F82*E$2*4</f>
        <v>1587.1693751009716</v>
      </c>
      <c r="E82" s="19">
        <v>0.0332400097425</v>
      </c>
      <c r="F82" s="20">
        <v>0.03602884655989575</v>
      </c>
    </row>
    <row r="83" spans="1:17" ht="15.75">
      <c r="A83" s="14" t="s">
        <v>218</v>
      </c>
      <c r="B83" s="21" t="s">
        <v>246</v>
      </c>
      <c r="C83" s="1" t="s">
        <v>27</v>
      </c>
      <c r="D83" s="1" t="s">
        <v>27</v>
      </c>
      <c r="E83" s="19"/>
      <c r="F83" s="20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</row>
    <row r="84" spans="1:17" ht="15.75">
      <c r="A84" s="6" t="s">
        <v>66</v>
      </c>
      <c r="B84" s="24" t="s">
        <v>247</v>
      </c>
      <c r="C84" s="18" t="s">
        <v>5</v>
      </c>
      <c r="D84" s="30">
        <f aca="true" t="shared" si="3" ref="D84:D89">E84*E$2*8+F84*E$2*4</f>
        <v>36112.03720192767</v>
      </c>
      <c r="E84" s="19">
        <v>0.7562926095</v>
      </c>
      <c r="F84" s="20">
        <v>0.8197455594370501</v>
      </c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</row>
    <row r="85" spans="1:17" ht="15.75">
      <c r="A85" s="6" t="s">
        <v>222</v>
      </c>
      <c r="B85" s="24" t="s">
        <v>248</v>
      </c>
      <c r="C85" s="18" t="s">
        <v>5</v>
      </c>
      <c r="D85" s="30">
        <f t="shared" si="3"/>
        <v>2186.9919132629757</v>
      </c>
      <c r="E85" s="19">
        <v>0.0458020635</v>
      </c>
      <c r="F85" s="20">
        <v>0.04964485662765</v>
      </c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</row>
    <row r="86" spans="1:17" ht="15.75">
      <c r="A86" s="6" t="s">
        <v>73</v>
      </c>
      <c r="B86" s="24" t="s">
        <v>123</v>
      </c>
      <c r="C86" s="18" t="s">
        <v>6</v>
      </c>
      <c r="D86" s="30">
        <f t="shared" si="3"/>
        <v>2987.1109059201617</v>
      </c>
      <c r="E86" s="19">
        <v>0.06255891599999999</v>
      </c>
      <c r="F86" s="20">
        <v>0.06780760905239999</v>
      </c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</row>
    <row r="87" spans="1:17" ht="15.75">
      <c r="A87" s="6" t="s">
        <v>252</v>
      </c>
      <c r="B87" s="24" t="s">
        <v>249</v>
      </c>
      <c r="C87" s="18" t="s">
        <v>6</v>
      </c>
      <c r="D87" s="30">
        <f t="shared" si="3"/>
        <v>2186.9919132629757</v>
      </c>
      <c r="E87" s="19">
        <v>0.0458020635</v>
      </c>
      <c r="F87" s="20">
        <v>0.04964485662765</v>
      </c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</row>
    <row r="88" spans="1:17" ht="15.75">
      <c r="A88" s="6" t="s">
        <v>253</v>
      </c>
      <c r="B88" s="24" t="s">
        <v>250</v>
      </c>
      <c r="C88" s="18" t="s">
        <v>6</v>
      </c>
      <c r="D88" s="30">
        <f t="shared" si="3"/>
        <v>7467.777264800404</v>
      </c>
      <c r="E88" s="19">
        <v>0.15639729</v>
      </c>
      <c r="F88" s="20">
        <v>0.169519022631</v>
      </c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</row>
    <row r="89" spans="1:17" ht="15.75">
      <c r="A89" s="6" t="s">
        <v>76</v>
      </c>
      <c r="B89" s="24" t="s">
        <v>251</v>
      </c>
      <c r="C89" s="18" t="s">
        <v>79</v>
      </c>
      <c r="D89" s="30">
        <f t="shared" si="3"/>
        <v>32111.442238641735</v>
      </c>
      <c r="E89" s="19">
        <v>0.672508347</v>
      </c>
      <c r="F89" s="20">
        <v>0.7289317973133</v>
      </c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</row>
    <row r="90" spans="1:6" ht="31.5">
      <c r="A90" s="14" t="s">
        <v>224</v>
      </c>
      <c r="B90" s="25" t="s">
        <v>219</v>
      </c>
      <c r="C90" s="1" t="s">
        <v>27</v>
      </c>
      <c r="D90" s="1" t="s">
        <v>27</v>
      </c>
      <c r="E90" s="19"/>
      <c r="F90" s="20"/>
    </row>
    <row r="91" spans="1:6" ht="31.5">
      <c r="A91" s="6" t="s">
        <v>67</v>
      </c>
      <c r="B91" s="26" t="s">
        <v>220</v>
      </c>
      <c r="C91" s="18" t="s">
        <v>221</v>
      </c>
      <c r="D91" s="30">
        <f>E91*E$2*8+F91*E$2*4</f>
        <v>1314.648846201934</v>
      </c>
      <c r="E91" s="19">
        <v>0.027532625781</v>
      </c>
      <c r="F91" s="20">
        <v>0.0298426130840259</v>
      </c>
    </row>
    <row r="92" spans="1:6" ht="15.75">
      <c r="A92" s="6" t="s">
        <v>227</v>
      </c>
      <c r="B92" s="26" t="s">
        <v>223</v>
      </c>
      <c r="C92" s="18" t="s">
        <v>138</v>
      </c>
      <c r="D92" s="30">
        <f>E92*E$2*8+F92*E$2*4</f>
        <v>3324.81446208767</v>
      </c>
      <c r="E92" s="19">
        <v>0.06963142487849998</v>
      </c>
      <c r="F92" s="20">
        <v>0.07547350142580614</v>
      </c>
    </row>
    <row r="93" spans="1:17" ht="31.5">
      <c r="A93" s="14" t="s">
        <v>238</v>
      </c>
      <c r="B93" s="26" t="s">
        <v>260</v>
      </c>
      <c r="C93" s="1" t="s">
        <v>27</v>
      </c>
      <c r="D93" s="1" t="s">
        <v>27</v>
      </c>
      <c r="E93" s="19"/>
      <c r="F93" s="20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</row>
    <row r="94" spans="1:17" ht="31.5">
      <c r="A94" s="6" t="s">
        <v>69</v>
      </c>
      <c r="B94" s="26" t="s">
        <v>261</v>
      </c>
      <c r="C94" s="18" t="s">
        <v>4</v>
      </c>
      <c r="D94" s="30">
        <f aca="true" t="shared" si="4" ref="D94:D99">E94*E$2*8+F94*E$2*4</f>
        <v>128125.72135750408</v>
      </c>
      <c r="E94" s="19">
        <v>2.683330647</v>
      </c>
      <c r="F94" s="20">
        <v>2.9084620882833003</v>
      </c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</row>
    <row r="95" spans="1:17" ht="15.75">
      <c r="A95" s="6" t="s">
        <v>241</v>
      </c>
      <c r="B95" s="26" t="s">
        <v>129</v>
      </c>
      <c r="C95" s="18" t="s">
        <v>79</v>
      </c>
      <c r="D95" s="30">
        <f t="shared" si="4"/>
        <v>28430.894872418685</v>
      </c>
      <c r="E95" s="19">
        <v>0.5954268255</v>
      </c>
      <c r="F95" s="20">
        <v>0.6453831361594501</v>
      </c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</row>
    <row r="96" spans="1:17" ht="15.75">
      <c r="A96" s="6" t="s">
        <v>74</v>
      </c>
      <c r="B96" s="26" t="s">
        <v>262</v>
      </c>
      <c r="C96" s="18" t="s">
        <v>5</v>
      </c>
      <c r="D96" s="30">
        <f t="shared" si="4"/>
        <v>800.1189926571861</v>
      </c>
      <c r="E96" s="19">
        <v>0.0167568525</v>
      </c>
      <c r="F96" s="20">
        <v>0.01816275242475</v>
      </c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</row>
    <row r="97" spans="1:17" ht="15.75">
      <c r="A97" s="6" t="s">
        <v>254</v>
      </c>
      <c r="B97" s="26" t="s">
        <v>125</v>
      </c>
      <c r="C97" s="18" t="s">
        <v>5</v>
      </c>
      <c r="D97" s="30">
        <f t="shared" si="4"/>
        <v>1440.214186782935</v>
      </c>
      <c r="E97" s="19">
        <v>0.030162334499999995</v>
      </c>
      <c r="F97" s="20">
        <v>0.03269295436455</v>
      </c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</row>
    <row r="98" spans="1:17" ht="15.75">
      <c r="A98" s="6" t="s">
        <v>255</v>
      </c>
      <c r="B98" s="26" t="s">
        <v>124</v>
      </c>
      <c r="C98" s="18" t="s">
        <v>6</v>
      </c>
      <c r="D98" s="30">
        <f t="shared" si="4"/>
        <v>480.07139559431164</v>
      </c>
      <c r="E98" s="19">
        <v>0.010054111499999999</v>
      </c>
      <c r="F98" s="20">
        <v>0.01089765145485</v>
      </c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</row>
    <row r="99" spans="1:17" ht="15.75">
      <c r="A99" s="6" t="s">
        <v>77</v>
      </c>
      <c r="B99" s="26" t="s">
        <v>263</v>
      </c>
      <c r="C99" s="18" t="s">
        <v>12</v>
      </c>
      <c r="D99" s="30">
        <f t="shared" si="4"/>
        <v>106.6825323542915</v>
      </c>
      <c r="E99" s="19">
        <v>0.002234247</v>
      </c>
      <c r="F99" s="20">
        <v>0.0024217003233</v>
      </c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</row>
    <row r="100" spans="1:6" ht="15.75">
      <c r="A100" s="14" t="s">
        <v>88</v>
      </c>
      <c r="B100" s="25" t="s">
        <v>225</v>
      </c>
      <c r="C100" s="1" t="s">
        <v>27</v>
      </c>
      <c r="D100" s="1" t="s">
        <v>27</v>
      </c>
      <c r="E100" s="19"/>
      <c r="F100" s="20"/>
    </row>
    <row r="101" spans="1:6" ht="31.5">
      <c r="A101" s="6" t="s">
        <v>256</v>
      </c>
      <c r="B101" s="17" t="s">
        <v>226</v>
      </c>
      <c r="C101" s="22" t="s">
        <v>5</v>
      </c>
      <c r="D101" s="30">
        <f aca="true" t="shared" si="5" ref="D101:D115">E101*E$2*8+F101*E$2*4</f>
        <v>34485.12858352472</v>
      </c>
      <c r="E101" s="19">
        <v>0.7222203427499999</v>
      </c>
      <c r="F101" s="20">
        <v>0.782814629506725</v>
      </c>
    </row>
    <row r="102" spans="1:6" ht="31.5">
      <c r="A102" s="6" t="s">
        <v>257</v>
      </c>
      <c r="B102" s="17" t="s">
        <v>228</v>
      </c>
      <c r="C102" s="22" t="s">
        <v>10</v>
      </c>
      <c r="D102" s="30">
        <f t="shared" si="5"/>
        <v>25731.82680385511</v>
      </c>
      <c r="E102" s="19">
        <v>0.5389003764</v>
      </c>
      <c r="F102" s="20">
        <v>0.58411411797996</v>
      </c>
    </row>
    <row r="103" spans="1:6" ht="15.75">
      <c r="A103" s="6" t="s">
        <v>258</v>
      </c>
      <c r="B103" s="17" t="s">
        <v>229</v>
      </c>
      <c r="C103" s="22" t="s">
        <v>6</v>
      </c>
      <c r="D103" s="30">
        <f t="shared" si="5"/>
        <v>1632.2427450206596</v>
      </c>
      <c r="E103" s="19">
        <v>0.0341839791</v>
      </c>
      <c r="F103" s="20">
        <v>0.03705201494649</v>
      </c>
    </row>
    <row r="104" spans="1:6" ht="15.75">
      <c r="A104" s="6" t="s">
        <v>264</v>
      </c>
      <c r="B104" s="17" t="s">
        <v>230</v>
      </c>
      <c r="C104" s="22" t="s">
        <v>12</v>
      </c>
      <c r="D104" s="30">
        <f t="shared" si="5"/>
        <v>1322.8634011932145</v>
      </c>
      <c r="E104" s="19">
        <v>0.027704662799999998</v>
      </c>
      <c r="F104" s="20">
        <v>0.03002908400892</v>
      </c>
    </row>
    <row r="105" spans="1:6" ht="15.75">
      <c r="A105" s="6" t="s">
        <v>265</v>
      </c>
      <c r="B105" s="24" t="s">
        <v>231</v>
      </c>
      <c r="C105" s="23" t="s">
        <v>79</v>
      </c>
      <c r="D105" s="30">
        <f t="shared" si="5"/>
        <v>1680.249884580091</v>
      </c>
      <c r="E105" s="19">
        <v>0.03518939025</v>
      </c>
      <c r="F105" s="20">
        <v>0.038141780091975004</v>
      </c>
    </row>
    <row r="106" spans="1:6" ht="15.75">
      <c r="A106" s="6" t="s">
        <v>266</v>
      </c>
      <c r="B106" s="26" t="s">
        <v>232</v>
      </c>
      <c r="C106" s="1" t="s">
        <v>27</v>
      </c>
      <c r="D106" s="1" t="s">
        <v>27</v>
      </c>
      <c r="E106" s="19"/>
      <c r="F106" s="20">
        <v>0</v>
      </c>
    </row>
    <row r="107" spans="1:6" ht="15.75">
      <c r="A107" s="6" t="s">
        <v>267</v>
      </c>
      <c r="B107" s="24" t="s">
        <v>233</v>
      </c>
      <c r="C107" s="18" t="s">
        <v>79</v>
      </c>
      <c r="D107" s="30">
        <f t="shared" si="5"/>
        <v>42.6730129417166</v>
      </c>
      <c r="E107" s="19">
        <v>0.0008936988</v>
      </c>
      <c r="F107" s="20">
        <v>0.0009686801293200001</v>
      </c>
    </row>
    <row r="108" spans="1:6" ht="15.75">
      <c r="A108" s="6" t="s">
        <v>268</v>
      </c>
      <c r="B108" s="24" t="s">
        <v>234</v>
      </c>
      <c r="C108" s="23" t="s">
        <v>79</v>
      </c>
      <c r="D108" s="30">
        <f t="shared" si="5"/>
        <v>21.3365064708583</v>
      </c>
      <c r="E108" s="19">
        <v>0.0004468494</v>
      </c>
      <c r="F108" s="20">
        <v>0.00048434006466000005</v>
      </c>
    </row>
    <row r="109" spans="1:6" ht="15.75">
      <c r="A109" s="6" t="s">
        <v>269</v>
      </c>
      <c r="B109" s="24" t="s">
        <v>235</v>
      </c>
      <c r="C109" s="18" t="s">
        <v>79</v>
      </c>
      <c r="D109" s="30">
        <f t="shared" si="5"/>
        <v>32.004759706287444</v>
      </c>
      <c r="E109" s="19">
        <v>0.0006702740999999998</v>
      </c>
      <c r="F109" s="20">
        <v>0.0007265100969899999</v>
      </c>
    </row>
    <row r="110" spans="1:6" ht="15.75">
      <c r="A110" s="6" t="s">
        <v>270</v>
      </c>
      <c r="B110" s="24" t="s">
        <v>236</v>
      </c>
      <c r="C110" s="18" t="s">
        <v>79</v>
      </c>
      <c r="D110" s="30">
        <f t="shared" si="5"/>
        <v>5.334126617714575</v>
      </c>
      <c r="E110" s="19">
        <v>0.00011171235</v>
      </c>
      <c r="F110" s="20">
        <v>0.00012108501616500001</v>
      </c>
    </row>
    <row r="111" spans="1:6" ht="15.75">
      <c r="A111" s="6" t="s">
        <v>271</v>
      </c>
      <c r="B111" s="24" t="s">
        <v>237</v>
      </c>
      <c r="C111" s="23" t="s">
        <v>79</v>
      </c>
      <c r="D111" s="30">
        <f t="shared" si="5"/>
        <v>42.6730129417166</v>
      </c>
      <c r="E111" s="19">
        <v>0.0008936988</v>
      </c>
      <c r="F111" s="20">
        <v>0.0009686801293200001</v>
      </c>
    </row>
    <row r="112" spans="1:6" ht="15.75">
      <c r="A112" s="14" t="s">
        <v>91</v>
      </c>
      <c r="B112" s="25" t="s">
        <v>239</v>
      </c>
      <c r="C112" s="1" t="s">
        <v>27</v>
      </c>
      <c r="D112" s="1" t="s">
        <v>27</v>
      </c>
      <c r="E112" s="19"/>
      <c r="F112" s="20"/>
    </row>
    <row r="113" spans="1:6" ht="15.75">
      <c r="A113" s="6" t="s">
        <v>272</v>
      </c>
      <c r="B113" s="24" t="s">
        <v>240</v>
      </c>
      <c r="C113" s="18" t="s">
        <v>4</v>
      </c>
      <c r="D113" s="30">
        <f t="shared" si="5"/>
        <v>47207.02056677398</v>
      </c>
      <c r="E113" s="19">
        <v>0.9886542974999999</v>
      </c>
      <c r="F113" s="20">
        <v>1.07160239306025</v>
      </c>
    </row>
    <row r="114" spans="1:6" ht="15.75">
      <c r="A114" s="6" t="s">
        <v>273</v>
      </c>
      <c r="B114" s="24" t="s">
        <v>1</v>
      </c>
      <c r="C114" s="1" t="s">
        <v>27</v>
      </c>
      <c r="D114" s="30">
        <f t="shared" si="5"/>
        <v>65364.38757347439</v>
      </c>
      <c r="E114" s="19">
        <v>1.3689231369</v>
      </c>
      <c r="F114" s="20">
        <v>1.48377578808591</v>
      </c>
    </row>
    <row r="115" spans="1:6" ht="15.75">
      <c r="A115" s="6" t="s">
        <v>274</v>
      </c>
      <c r="B115" s="24" t="s">
        <v>242</v>
      </c>
      <c r="C115" s="1"/>
      <c r="D115" s="30">
        <f t="shared" si="5"/>
        <v>45497.75303339353</v>
      </c>
      <c r="E115" s="19">
        <v>0.952857192066</v>
      </c>
      <c r="F115" s="20">
        <v>1.0328019104803374</v>
      </c>
    </row>
    <row r="116" spans="1:6" ht="15.75">
      <c r="A116" s="6"/>
      <c r="B116" s="3" t="s">
        <v>85</v>
      </c>
      <c r="C116" s="1" t="s">
        <v>33</v>
      </c>
      <c r="D116" s="8">
        <f>SUM(D29:D62)+SUM(D65:D72)+SUM(D74:D79)+SUM(D81:D82)+SUM(D84:D89)+SUM(D91:D92)+SUM(D94:D99)+SUM(D101:D105)+SUM(D107:D111)+SUM(D113:D115)</f>
        <v>847434.5627006306</v>
      </c>
      <c r="E116" s="27">
        <f>SUM(E29:E62)+SUM(E65:E72)+SUM(E74:E79)+SUM(E81:E82)+SUM(E84:E89)+SUM(E91:E92)+SUM(E94:E99)+SUM(E101:E105)+SUM(E107:E111)+SUM(E113:E115)</f>
        <v>17.7477801438225</v>
      </c>
      <c r="F116" s="27">
        <f>SUM(F29:F62)+SUM(F65:F72)+SUM(F74:F79)+SUM(F81:F82)+SUM(F84:F89)+SUM(F91:F92)+SUM(F94:F99)+SUM(F101:F105)+SUM(F107:F111)+SUM(F113:F115)</f>
        <v>19.236818897889208</v>
      </c>
    </row>
    <row r="117" spans="1:4" ht="15.75">
      <c r="A117" s="34" t="s">
        <v>87</v>
      </c>
      <c r="B117" s="34"/>
      <c r="C117" s="34"/>
      <c r="D117" s="34"/>
    </row>
    <row r="118" spans="1:4" ht="15.75">
      <c r="A118" s="6" t="s">
        <v>93</v>
      </c>
      <c r="B118" s="1" t="s">
        <v>89</v>
      </c>
      <c r="C118" s="1" t="s">
        <v>90</v>
      </c>
      <c r="D118" s="32">
        <v>1</v>
      </c>
    </row>
    <row r="119" spans="1:4" ht="15.75">
      <c r="A119" s="6" t="s">
        <v>95</v>
      </c>
      <c r="B119" s="1" t="s">
        <v>92</v>
      </c>
      <c r="C119" s="1" t="s">
        <v>90</v>
      </c>
      <c r="D119" s="32">
        <v>1</v>
      </c>
    </row>
    <row r="120" spans="1:4" ht="15.75">
      <c r="A120" s="6" t="s">
        <v>98</v>
      </c>
      <c r="B120" s="1" t="s">
        <v>94</v>
      </c>
      <c r="C120" s="1" t="s">
        <v>90</v>
      </c>
      <c r="D120" s="1">
        <v>0</v>
      </c>
    </row>
    <row r="121" spans="1:4" ht="15.75">
      <c r="A121" s="6" t="s">
        <v>99</v>
      </c>
      <c r="B121" s="1" t="s">
        <v>96</v>
      </c>
      <c r="C121" s="1" t="s">
        <v>33</v>
      </c>
      <c r="D121" s="1">
        <v>-4514.67</v>
      </c>
    </row>
    <row r="122" spans="1:4" ht="15.75">
      <c r="A122" s="34" t="s">
        <v>97</v>
      </c>
      <c r="B122" s="34"/>
      <c r="C122" s="34"/>
      <c r="D122" s="34"/>
    </row>
    <row r="123" spans="1:4" ht="15.75">
      <c r="A123" s="6" t="s">
        <v>100</v>
      </c>
      <c r="B123" s="1" t="s">
        <v>32</v>
      </c>
      <c r="C123" s="1" t="s">
        <v>33</v>
      </c>
      <c r="D123" s="1">
        <v>0</v>
      </c>
    </row>
    <row r="124" spans="1:4" ht="15.75">
      <c r="A124" s="6" t="s">
        <v>101</v>
      </c>
      <c r="B124" s="1" t="s">
        <v>34</v>
      </c>
      <c r="C124" s="1" t="s">
        <v>33</v>
      </c>
      <c r="D124" s="1">
        <v>0</v>
      </c>
    </row>
    <row r="125" spans="1:4" ht="15.75">
      <c r="A125" s="6" t="s">
        <v>102</v>
      </c>
      <c r="B125" s="1" t="s">
        <v>36</v>
      </c>
      <c r="C125" s="1" t="s">
        <v>33</v>
      </c>
      <c r="D125" s="1">
        <v>0</v>
      </c>
    </row>
    <row r="126" spans="1:4" ht="15.75">
      <c r="A126" s="6" t="s">
        <v>104</v>
      </c>
      <c r="B126" s="1" t="s">
        <v>59</v>
      </c>
      <c r="C126" s="1" t="s">
        <v>33</v>
      </c>
      <c r="D126" s="1">
        <v>0</v>
      </c>
    </row>
    <row r="127" spans="1:4" ht="15.75">
      <c r="A127" s="6" t="s">
        <v>106</v>
      </c>
      <c r="B127" s="1" t="s">
        <v>103</v>
      </c>
      <c r="C127" s="1" t="s">
        <v>33</v>
      </c>
      <c r="D127" s="1">
        <v>0</v>
      </c>
    </row>
    <row r="128" spans="1:4" ht="15.75">
      <c r="A128" s="6" t="s">
        <v>107</v>
      </c>
      <c r="B128" s="1" t="s">
        <v>61</v>
      </c>
      <c r="C128" s="1" t="s">
        <v>33</v>
      </c>
      <c r="D128" s="1">
        <v>0</v>
      </c>
    </row>
    <row r="129" spans="1:4" ht="15.75">
      <c r="A129" s="34" t="s">
        <v>105</v>
      </c>
      <c r="B129" s="34"/>
      <c r="C129" s="34"/>
      <c r="D129" s="34"/>
    </row>
    <row r="130" spans="1:4" ht="15.75">
      <c r="A130" s="6" t="s">
        <v>108</v>
      </c>
      <c r="B130" s="1" t="s">
        <v>89</v>
      </c>
      <c r="C130" s="1" t="s">
        <v>90</v>
      </c>
      <c r="D130" s="1">
        <v>0</v>
      </c>
    </row>
    <row r="131" spans="1:4" ht="15.75">
      <c r="A131" s="6" t="s">
        <v>110</v>
      </c>
      <c r="B131" s="1" t="s">
        <v>92</v>
      </c>
      <c r="C131" s="1" t="s">
        <v>90</v>
      </c>
      <c r="D131" s="1">
        <v>0</v>
      </c>
    </row>
    <row r="132" spans="1:4" ht="15.75">
      <c r="A132" s="6" t="s">
        <v>112</v>
      </c>
      <c r="B132" s="1" t="s">
        <v>109</v>
      </c>
      <c r="C132" s="1" t="s">
        <v>90</v>
      </c>
      <c r="D132" s="1">
        <v>0</v>
      </c>
    </row>
    <row r="133" spans="1:4" ht="15.75">
      <c r="A133" s="6" t="s">
        <v>114</v>
      </c>
      <c r="B133" s="1" t="s">
        <v>96</v>
      </c>
      <c r="C133" s="1" t="s">
        <v>33</v>
      </c>
      <c r="D133" s="1">
        <v>0</v>
      </c>
    </row>
    <row r="134" spans="1:4" ht="15.75">
      <c r="A134" s="34" t="s">
        <v>111</v>
      </c>
      <c r="B134" s="34"/>
      <c r="C134" s="34"/>
      <c r="D134" s="34"/>
    </row>
    <row r="135" spans="1:4" ht="15.75">
      <c r="A135" s="6" t="s">
        <v>116</v>
      </c>
      <c r="B135" s="1" t="s">
        <v>113</v>
      </c>
      <c r="C135" s="1" t="s">
        <v>90</v>
      </c>
      <c r="D135" s="1">
        <v>12</v>
      </c>
    </row>
    <row r="136" spans="1:4" ht="15.75">
      <c r="A136" s="6" t="s">
        <v>259</v>
      </c>
      <c r="B136" s="1" t="s">
        <v>115</v>
      </c>
      <c r="C136" s="1" t="s">
        <v>90</v>
      </c>
      <c r="D136" s="1">
        <v>6</v>
      </c>
    </row>
    <row r="137" spans="1:4" ht="31.5">
      <c r="A137" s="6" t="s">
        <v>275</v>
      </c>
      <c r="B137" s="1" t="s">
        <v>117</v>
      </c>
      <c r="C137" s="1" t="s">
        <v>33</v>
      </c>
      <c r="D137" s="31">
        <v>112000</v>
      </c>
    </row>
  </sheetData>
  <sheetProtection password="CC29" sheet="1" objects="1" scenarios="1" selectLockedCells="1" selectUnlockedCells="1"/>
  <mergeCells count="9">
    <mergeCell ref="E27:E28"/>
    <mergeCell ref="F27:F28"/>
    <mergeCell ref="A134:D134"/>
    <mergeCell ref="A2:D2"/>
    <mergeCell ref="A26:D26"/>
    <mergeCell ref="A8:D8"/>
    <mergeCell ref="A117:D117"/>
    <mergeCell ref="A122:D122"/>
    <mergeCell ref="A129:D129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3" r:id="rId1"/>
  <rowBreaks count="1" manualBreakCount="1">
    <brk id="6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2023-03-21T13:34:57Z</dcterms:modified>
  <cp:category/>
  <cp:version/>
  <cp:contentType/>
  <cp:contentStatus/>
</cp:coreProperties>
</file>