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'лист'!$A$1:$D$138</definedName>
  </definedNames>
  <calcPr fullCalcOnLoad="1"/>
</workbook>
</file>

<file path=xl/sharedStrings.xml><?xml version="1.0" encoding="utf-8"?>
<sst xmlns="http://schemas.openxmlformats.org/spreadsheetml/2006/main" count="421" uniqueCount="285">
  <si>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</si>
  <si>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</si>
  <si>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</si>
  <si>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</si>
  <si>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</si>
  <si>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</si>
  <si>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</si>
  <si>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</si>
  <si>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</si>
  <si>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</si>
  <si>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</si>
  <si>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</si>
  <si>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</si>
  <si>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</si>
  <si>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</si>
  <si>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</si>
  <si>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</si>
  <si>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</si>
  <si>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</si>
  <si>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</si>
  <si>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</si>
  <si>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</si>
  <si>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</si>
  <si>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</si>
  <si>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</si>
  <si>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</si>
  <si>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</si>
  <si>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</si>
  <si>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</si>
  <si>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</si>
  <si>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</si>
  <si>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</si>
  <si>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</si>
  <si>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</si>
  <si>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</si>
  <si>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</si>
  <si>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</si>
  <si>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</si>
  <si>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</si>
  <si>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</si>
  <si>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</si>
  <si>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</si>
  <si>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</si>
  <si>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</si>
  <si>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</si>
  <si>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</si>
  <si>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</si>
  <si>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</si>
  <si>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</si>
  <si>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</si>
  <si>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</si>
  <si>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</si>
  <si>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</si>
  <si>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</si>
  <si>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</si>
  <si>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</si>
  <si>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</si>
  <si>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</si>
  <si>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</si>
  <si>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</si>
  <si>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</si>
  <si>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</si>
  <si>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</si>
  <si>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</si>
  <si>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</si>
  <si>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</si>
  <si>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</si>
  <si>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</si>
  <si>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</si>
  <si>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</si>
  <si>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</si>
  <si>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</si>
  <si>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</si>
  <si>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</si>
  <si>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</si>
  <si>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</si>
  <si>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</si>
  <si>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</si>
  <si>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</si>
  <si>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</si>
  <si>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</si>
  <si>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</si>
  <si>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</si>
  <si>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</si>
  <si>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</si>
  <si>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</si>
  <si>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</si>
  <si>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</si>
  <si>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</si>
  <si>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</si>
  <si>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</si>
  <si>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</si>
  <si>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</si>
  <si>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</si>
  <si>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</si>
  <si>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</si>
  <si>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</si>
  <si>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</si>
  <si>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</si>
  <si>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</si>
  <si>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</si>
  <si>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</si>
  <si>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</si>
  <si>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</si>
  <si>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</si>
  <si>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</si>
  <si>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</si>
  <si>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</si>
  <si>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</si>
  <si>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</si>
  <si>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</si>
  <si>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</si>
  <si>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</si>
  <si>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</si>
  <si>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</si>
  <si>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</si>
  <si>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</si>
  <si>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</si>
  <si>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</si>
  <si>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</si>
  <si>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</si>
  <si>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</si>
  <si>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</si>
  <si>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</si>
  <si>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</si>
  <si>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</si>
  <si>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</si>
  <si>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внутридомовых сетей горячего водоснабжения</t>
  </si>
  <si>
    <t>Мехуборка (асфальт) в зимний период</t>
  </si>
  <si>
    <t>Техническое освидетельствование лифта</t>
  </si>
  <si>
    <t>Ремонт мусоропроводных карманов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</si>
  <si>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</si>
  <si>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</si>
  <si>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</si>
  <si>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</si>
  <si>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</si>
  <si>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</si>
  <si>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</si>
  <si>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</si>
  <si>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</si>
  <si>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</si>
  <si>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</si>
  <si>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</si>
  <si>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</si>
  <si>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</si>
  <si>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</si>
  <si>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</si>
  <si>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</si>
  <si>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</si>
  <si>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</si>
  <si>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</si>
  <si>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</si>
  <si>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</si>
  <si>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</si>
  <si>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</si>
  <si>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</si>
  <si>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</si>
  <si>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</si>
  <si>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</si>
  <si>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</si>
  <si>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</si>
  <si>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</si>
  <si>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</si>
  <si>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</si>
  <si>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</si>
  <si>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</si>
  <si>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</si>
  <si>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</si>
  <si>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</si>
  <si>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</si>
  <si>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</si>
  <si>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</si>
  <si>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</si>
  <si>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</si>
  <si>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</si>
  <si>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</si>
  <si>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</si>
  <si>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</si>
  <si>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</si>
  <si>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</si>
  <si>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</si>
  <si>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</si>
  <si>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</si>
  <si>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</si>
  <si>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</si>
  <si>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</si>
  <si>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</si>
  <si>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</si>
  <si>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</si>
  <si>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</si>
  <si>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</si>
  <si>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</si>
  <si>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</si>
  <si>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</si>
  <si>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</si>
  <si>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</si>
  <si>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</si>
  <si>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</si>
  <si>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</si>
  <si>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</si>
  <si>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</si>
  <si>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</si>
  <si>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</si>
  <si>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</si>
  <si>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</si>
  <si>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</si>
  <si>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</si>
  <si>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</si>
  <si>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</si>
  <si>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</si>
  <si>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</si>
  <si>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</si>
  <si>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</si>
  <si>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</si>
  <si>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</si>
  <si>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</si>
  <si>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</si>
  <si>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</si>
  <si>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</si>
  <si>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</si>
  <si>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</si>
  <si>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</si>
  <si>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</si>
  <si>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</si>
  <si>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</si>
  <si>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</si>
  <si>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</si>
  <si>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</si>
  <si>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</si>
  <si>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</si>
  <si>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</si>
  <si>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</si>
  <si>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</si>
  <si>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</si>
  <si>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</si>
  <si>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</si>
  <si>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</si>
  <si>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</si>
  <si>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</si>
  <si>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</si>
  <si>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</si>
  <si>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</si>
  <si>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Обследование спец.организациями</t>
  </si>
  <si>
    <t>Поверка ОПУ холодной воды</t>
  </si>
  <si>
    <t>21.32</t>
  </si>
  <si>
    <t>21.33</t>
  </si>
  <si>
    <t>21.34</t>
  </si>
  <si>
    <t>21.35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</si>
  <si>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</si>
  <si>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</si>
  <si>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</si>
  <si>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</si>
  <si>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</si>
  <si>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</si>
  <si>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24.4</t>
  </si>
  <si>
    <t>24.5</t>
  </si>
  <si>
    <t>26.4</t>
  </si>
  <si>
    <t>26.5</t>
  </si>
  <si>
    <t>27.1</t>
  </si>
  <si>
    <t>27.2</t>
  </si>
  <si>
    <t>27.3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</si>
  <si>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</si>
  <si>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</si>
  <si>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</si>
  <si>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</si>
  <si>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25.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</si>
  <si>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</si>
  <si>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</si>
  <si>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</si>
  <si>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</si>
  <si>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</si>
  <si>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</si>
  <si>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</si>
  <si>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</si>
  <si>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28.1</t>
  </si>
  <si>
    <t>28.2</t>
  </si>
  <si>
    <t>28.3</t>
  </si>
  <si>
    <t>44.</t>
  </si>
  <si>
    <t>45.</t>
  </si>
  <si>
    <t>Отчет об исполнении управляющей организацией ООО "УК "Слобода" договора управления за 2022 год по дому № 6/4  ул. Липовская в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</si>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</sst>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1;&#1080;&#1087;&#1086;&#1074;&#1089;&#1082;&#1072;&#1103;,%20&#1076;.%206-4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3675.89</v>
          </cell>
        </row>
        <row r="24">
          <cell r="D24">
            <v>-514108.934590501</v>
          </cell>
        </row>
        <row r="25">
          <cell r="D25">
            <v>144797.56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G125">
            <v>189618.53086016883</v>
          </cell>
        </row>
        <row r="126">
          <cell r="BG126">
            <v>182177.01553269988</v>
          </cell>
        </row>
        <row r="127">
          <cell r="BG127">
            <v>31002.30807142462</v>
          </cell>
        </row>
      </sheetData>
      <sheetData sheetId="1">
        <row r="124">
          <cell r="BG124">
            <v>874704.9121697978</v>
          </cell>
        </row>
        <row r="125">
          <cell r="BG125">
            <v>840377.4127350309</v>
          </cell>
        </row>
        <row r="126">
          <cell r="BG126">
            <v>143012.7690350799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view="pageBreakPreview" zoomScale="85" zoomScaleNormal="90" zoomScaleSheetLayoutView="85" zoomScalePageLayoutView="0" workbookViewId="0" topLeftCell="A1">
      <selection activeCell="T18" sqref="T18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20.57421875" style="13" hidden="1" customWidth="1"/>
    <col min="7" max="14" width="9.140625" style="13" hidden="1" customWidth="1"/>
    <col min="15" max="19" width="9.140625" style="13" customWidth="1"/>
    <col min="20" max="16384" width="9.140625" style="2" customWidth="1"/>
  </cols>
  <sheetData>
    <row r="1" ht="15.75">
      <c r="E1" s="13" t="s">
        <v>118</v>
      </c>
    </row>
    <row r="2" spans="1:19" s="5" customFormat="1" ht="33.75" customHeight="1">
      <c r="A2" s="43" t="s">
        <v>279</v>
      </c>
      <c r="B2" s="43"/>
      <c r="C2" s="43"/>
      <c r="D2" s="43"/>
      <c r="E2" s="13">
        <v>10447.1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280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281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282</v>
      </c>
    </row>
    <row r="8" spans="1:4" ht="42.75" customHeight="1">
      <c r="A8" s="42" t="s">
        <v>63</v>
      </c>
      <c r="B8" s="42"/>
      <c r="C8" s="42"/>
      <c r="D8" s="42"/>
    </row>
    <row r="9" spans="1:4" ht="15.75">
      <c r="A9" s="6" t="s">
        <v>17</v>
      </c>
      <c r="B9" s="1" t="s">
        <v>32</v>
      </c>
      <c r="C9" s="1" t="s">
        <v>33</v>
      </c>
      <c r="D9" s="9">
        <f>'[1]лист'!$D$23</f>
        <v>3675.89</v>
      </c>
    </row>
    <row r="10" spans="1:6" ht="31.5">
      <c r="A10" s="6" t="s">
        <v>18</v>
      </c>
      <c r="B10" s="1" t="s">
        <v>34</v>
      </c>
      <c r="C10" s="1" t="s">
        <v>33</v>
      </c>
      <c r="D10" s="9">
        <f>'[1]лист'!$D$24</f>
        <v>-514108.934590501</v>
      </c>
      <c r="F10" s="8"/>
    </row>
    <row r="11" spans="1:4" ht="15.75">
      <c r="A11" s="6" t="s">
        <v>35</v>
      </c>
      <c r="B11" s="1" t="s">
        <v>36</v>
      </c>
      <c r="C11" s="1" t="s">
        <v>33</v>
      </c>
      <c r="D11" s="37">
        <f>'[1]лист'!$D$25</f>
        <v>144797.56</v>
      </c>
    </row>
    <row r="12" spans="1:4" ht="31.5">
      <c r="A12" s="6" t="s">
        <v>37</v>
      </c>
      <c r="B12" s="1" t="s">
        <v>38</v>
      </c>
      <c r="C12" s="1" t="s">
        <v>33</v>
      </c>
      <c r="D12" s="37">
        <f>D13+D14+D15</f>
        <v>2260892.9484042022</v>
      </c>
    </row>
    <row r="13" spans="1:4" ht="15.75">
      <c r="A13" s="6" t="s">
        <v>54</v>
      </c>
      <c r="B13" s="11" t="s">
        <v>39</v>
      </c>
      <c r="C13" s="1" t="s">
        <v>33</v>
      </c>
      <c r="D13" s="37">
        <f>'[2]УК 2022'!$BG$126+'[2]УК 2021'!$BG$125</f>
        <v>1022554.4282677307</v>
      </c>
    </row>
    <row r="14" spans="1:4" ht="15.75">
      <c r="A14" s="6" t="s">
        <v>55</v>
      </c>
      <c r="B14" s="11" t="s">
        <v>40</v>
      </c>
      <c r="C14" s="1" t="s">
        <v>33</v>
      </c>
      <c r="D14" s="37">
        <f>'[2]УК 2022'!$BG$125+'[2]УК 2021'!$BG$124</f>
        <v>1064323.4430299667</v>
      </c>
    </row>
    <row r="15" spans="1:4" ht="15.75">
      <c r="A15" s="6" t="s">
        <v>56</v>
      </c>
      <c r="B15" s="11" t="s">
        <v>41</v>
      </c>
      <c r="C15" s="1" t="s">
        <v>33</v>
      </c>
      <c r="D15" s="37">
        <f>'[2]УК 2022'!$BG$127+'[2]УК 2021'!$BG$126</f>
        <v>174015.07710650453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2055104.8684042022</v>
      </c>
      <c r="E16" s="13">
        <v>2055104.87</v>
      </c>
      <c r="F16" s="8">
        <f>D16-E16</f>
        <v>-0.001595797948539257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D12-D25+D122+D138</f>
        <v>2055104.8684042022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1544671.823813701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2564.83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D22-D117</f>
        <v>-716221.1245905003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313658.26</v>
      </c>
      <c r="E25" s="8">
        <f>D25+F16</f>
        <v>313658.25840420206</v>
      </c>
    </row>
    <row r="26" spans="1:4" ht="35.25" customHeight="1">
      <c r="A26" s="42" t="s">
        <v>62</v>
      </c>
      <c r="B26" s="42"/>
      <c r="C26" s="42"/>
      <c r="D26" s="42"/>
    </row>
    <row r="27" spans="1:19" s="5" customFormat="1" ht="42.75" customHeight="1">
      <c r="A27" s="15" t="s">
        <v>22</v>
      </c>
      <c r="B27" s="3" t="s">
        <v>64</v>
      </c>
      <c r="C27" s="3" t="s">
        <v>134</v>
      </c>
      <c r="D27" s="16" t="s">
        <v>135</v>
      </c>
      <c r="E27" s="41" t="s">
        <v>283</v>
      </c>
      <c r="F27" s="41" t="s">
        <v>284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6" ht="15.75">
      <c r="A28" s="15" t="s">
        <v>136</v>
      </c>
      <c r="B28" s="17" t="s">
        <v>137</v>
      </c>
      <c r="C28" s="18" t="s">
        <v>27</v>
      </c>
      <c r="D28" s="19" t="s">
        <v>27</v>
      </c>
      <c r="E28" s="41"/>
      <c r="F28" s="41"/>
    </row>
    <row r="29" spans="1:6" ht="15.75">
      <c r="A29" s="20" t="s">
        <v>68</v>
      </c>
      <c r="B29" s="27" t="s">
        <v>138</v>
      </c>
      <c r="C29" s="29" t="s">
        <v>139</v>
      </c>
      <c r="D29" s="21">
        <f>E29*E$2*10+F29*E$2*2</f>
        <v>4382.896474469687</v>
      </c>
      <c r="E29" s="22">
        <v>0.03447889970399999</v>
      </c>
      <c r="F29" s="26">
        <v>0.037371679389165594</v>
      </c>
    </row>
    <row r="30" spans="1:6" ht="15.75">
      <c r="A30" s="20" t="s">
        <v>70</v>
      </c>
      <c r="B30" s="27" t="s">
        <v>121</v>
      </c>
      <c r="C30" s="29" t="s">
        <v>139</v>
      </c>
      <c r="D30" s="21">
        <f aca="true" t="shared" si="0" ref="D30:D63">E30*E$2*10+F30*E$2*2</f>
        <v>2956.0126040876435</v>
      </c>
      <c r="E30" s="22">
        <v>0.023254042776</v>
      </c>
      <c r="F30" s="26">
        <v>0.0252050569649064</v>
      </c>
    </row>
    <row r="31" spans="1:6" ht="15.75">
      <c r="A31" s="20" t="s">
        <v>72</v>
      </c>
      <c r="B31" s="27" t="s">
        <v>86</v>
      </c>
      <c r="C31" s="29" t="s">
        <v>139</v>
      </c>
      <c r="D31" s="21">
        <f t="shared" si="0"/>
        <v>2627.124960396877</v>
      </c>
      <c r="E31" s="22">
        <v>0.020666784749999997</v>
      </c>
      <c r="F31" s="26">
        <v>0.022400727990524998</v>
      </c>
    </row>
    <row r="32" spans="1:6" ht="15.75">
      <c r="A32" s="20" t="s">
        <v>131</v>
      </c>
      <c r="B32" s="27" t="s">
        <v>140</v>
      </c>
      <c r="C32" s="29" t="s">
        <v>139</v>
      </c>
      <c r="D32" s="21">
        <f t="shared" si="0"/>
        <v>7996.1163389203975</v>
      </c>
      <c r="E32" s="22">
        <v>0.062902990038</v>
      </c>
      <c r="F32" s="26">
        <v>0.0681805509021882</v>
      </c>
    </row>
    <row r="33" spans="1:19" s="5" customFormat="1" ht="15.75">
      <c r="A33" s="20" t="s">
        <v>132</v>
      </c>
      <c r="B33" s="27" t="s">
        <v>0</v>
      </c>
      <c r="C33" s="29" t="s">
        <v>139</v>
      </c>
      <c r="D33" s="21">
        <f t="shared" si="0"/>
        <v>82724.89884754151</v>
      </c>
      <c r="E33" s="22">
        <v>0.650771357937</v>
      </c>
      <c r="F33" s="26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6" ht="15.75">
      <c r="A34" s="20" t="s">
        <v>75</v>
      </c>
      <c r="B34" s="27" t="s">
        <v>141</v>
      </c>
      <c r="C34" s="29" t="s">
        <v>139</v>
      </c>
      <c r="D34" s="21">
        <f t="shared" si="0"/>
        <v>9554.782477586135</v>
      </c>
      <c r="E34" s="22">
        <v>0.07516453757399999</v>
      </c>
      <c r="F34" s="26">
        <v>0.0814708422764586</v>
      </c>
    </row>
    <row r="35" spans="1:6" ht="15.75">
      <c r="A35" s="20" t="s">
        <v>78</v>
      </c>
      <c r="B35" s="27" t="s">
        <v>122</v>
      </c>
      <c r="C35" s="29" t="s">
        <v>139</v>
      </c>
      <c r="D35" s="21">
        <f t="shared" si="0"/>
        <v>51.122431661777064</v>
      </c>
      <c r="E35" s="22">
        <v>0.00040216445999999994</v>
      </c>
      <c r="F35" s="26">
        <v>0.000435906058194</v>
      </c>
    </row>
    <row r="36" spans="1:6" ht="15.75">
      <c r="A36" s="20" t="s">
        <v>80</v>
      </c>
      <c r="B36" s="27" t="s">
        <v>15</v>
      </c>
      <c r="C36" s="29" t="s">
        <v>139</v>
      </c>
      <c r="D36" s="21">
        <f t="shared" si="0"/>
        <v>26440.379648716487</v>
      </c>
      <c r="E36" s="22">
        <v>0.20799834158849997</v>
      </c>
      <c r="F36" s="26">
        <v>0.22544940244777514</v>
      </c>
    </row>
    <row r="37" spans="1:6" ht="31.5">
      <c r="A37" s="20" t="s">
        <v>81</v>
      </c>
      <c r="B37" s="27" t="s">
        <v>142</v>
      </c>
      <c r="C37" s="29" t="s">
        <v>139</v>
      </c>
      <c r="D37" s="21">
        <f t="shared" si="0"/>
        <v>62265.985710007546</v>
      </c>
      <c r="E37" s="22">
        <v>0.48982737529199993</v>
      </c>
      <c r="F37" s="26">
        <v>0.5309238920789988</v>
      </c>
    </row>
    <row r="38" spans="1:6" ht="15.75">
      <c r="A38" s="20" t="s">
        <v>133</v>
      </c>
      <c r="B38" s="27" t="s">
        <v>143</v>
      </c>
      <c r="C38" s="29" t="s">
        <v>139</v>
      </c>
      <c r="D38" s="21">
        <f t="shared" si="0"/>
        <v>20391.88594935518</v>
      </c>
      <c r="E38" s="22">
        <v>0.16041670035299999</v>
      </c>
      <c r="F38" s="26">
        <v>0.17387566151261669</v>
      </c>
    </row>
    <row r="39" spans="1:6" ht="15.75">
      <c r="A39" s="20" t="s">
        <v>82</v>
      </c>
      <c r="B39" s="27" t="s">
        <v>144</v>
      </c>
      <c r="C39" s="29" t="s">
        <v>139</v>
      </c>
      <c r="D39" s="21">
        <f t="shared" si="0"/>
        <v>49679.21701461419</v>
      </c>
      <c r="E39" s="22">
        <v>0.3908111338695</v>
      </c>
      <c r="F39" s="26">
        <v>0.42360018800115107</v>
      </c>
    </row>
    <row r="40" spans="1:6" ht="31.5">
      <c r="A40" s="20" t="s">
        <v>83</v>
      </c>
      <c r="B40" s="27" t="s">
        <v>145</v>
      </c>
      <c r="C40" s="29" t="s">
        <v>139</v>
      </c>
      <c r="D40" s="21">
        <f t="shared" si="0"/>
        <v>631.6460445321788</v>
      </c>
      <c r="E40" s="22">
        <v>0.004968965327999999</v>
      </c>
      <c r="F40" s="26">
        <v>0.0053858615190192</v>
      </c>
    </row>
    <row r="41" spans="1:6" ht="31.5">
      <c r="A41" s="20" t="s">
        <v>84</v>
      </c>
      <c r="B41" s="27" t="s">
        <v>146</v>
      </c>
      <c r="C41" s="29" t="s">
        <v>139</v>
      </c>
      <c r="D41" s="21">
        <f t="shared" si="0"/>
        <v>2281.622526416034</v>
      </c>
      <c r="E41" s="22">
        <v>0.0179488232745</v>
      </c>
      <c r="F41" s="26">
        <v>0.01945472954723055</v>
      </c>
    </row>
    <row r="42" spans="1:6" ht="31.5">
      <c r="A42" s="20" t="s">
        <v>147</v>
      </c>
      <c r="B42" s="27" t="s">
        <v>148</v>
      </c>
      <c r="C42" s="29" t="s">
        <v>139</v>
      </c>
      <c r="D42" s="21">
        <f t="shared" si="0"/>
        <v>13689.735158496203</v>
      </c>
      <c r="E42" s="22">
        <v>0.10769293964699998</v>
      </c>
      <c r="F42" s="26">
        <v>0.1167283772833833</v>
      </c>
    </row>
    <row r="43" spans="1:6" ht="15.75">
      <c r="A43" s="20" t="s">
        <v>149</v>
      </c>
      <c r="B43" s="27" t="s">
        <v>130</v>
      </c>
      <c r="C43" s="29" t="s">
        <v>139</v>
      </c>
      <c r="D43" s="21">
        <f t="shared" si="0"/>
        <v>841.390021100081</v>
      </c>
      <c r="E43" s="22">
        <v>0.006618956737499999</v>
      </c>
      <c r="F43" s="26">
        <v>0.00717428720777625</v>
      </c>
    </row>
    <row r="44" spans="1:6" ht="15.75">
      <c r="A44" s="20" t="s">
        <v>151</v>
      </c>
      <c r="B44" s="27" t="s">
        <v>150</v>
      </c>
      <c r="C44" s="29" t="s">
        <v>139</v>
      </c>
      <c r="D44" s="21">
        <f t="shared" si="0"/>
        <v>24789.693133059547</v>
      </c>
      <c r="E44" s="22">
        <v>0.19501289802449998</v>
      </c>
      <c r="F44" s="26">
        <v>0.21137448016875554</v>
      </c>
    </row>
    <row r="45" spans="1:6" ht="15.75">
      <c r="A45" s="20" t="s">
        <v>153</v>
      </c>
      <c r="B45" s="27" t="s">
        <v>152</v>
      </c>
      <c r="C45" s="29" t="s">
        <v>139</v>
      </c>
      <c r="D45" s="21">
        <f t="shared" si="0"/>
        <v>45303.98890489376</v>
      </c>
      <c r="E45" s="22">
        <v>0.3563925588345</v>
      </c>
      <c r="F45" s="26">
        <v>0.38629389452071455</v>
      </c>
    </row>
    <row r="46" spans="1:6" ht="15.75">
      <c r="A46" s="20" t="s">
        <v>154</v>
      </c>
      <c r="B46" s="27" t="s">
        <v>127</v>
      </c>
      <c r="C46" s="29" t="s">
        <v>139</v>
      </c>
      <c r="D46" s="21">
        <f t="shared" si="0"/>
        <v>24976.005995115807</v>
      </c>
      <c r="E46" s="22">
        <v>0.1964785640565</v>
      </c>
      <c r="F46" s="26">
        <v>0.21296311558084036</v>
      </c>
    </row>
    <row r="47" spans="1:6" ht="31.5">
      <c r="A47" s="20" t="s">
        <v>156</v>
      </c>
      <c r="B47" s="27" t="s">
        <v>155</v>
      </c>
      <c r="C47" s="29" t="s">
        <v>139</v>
      </c>
      <c r="D47" s="21">
        <f t="shared" si="0"/>
        <v>698.2472124471053</v>
      </c>
      <c r="E47" s="22">
        <v>0.0054928962495</v>
      </c>
      <c r="F47" s="26">
        <v>0.00595375024483305</v>
      </c>
    </row>
    <row r="48" spans="1:6" ht="15.75">
      <c r="A48" s="20" t="s">
        <v>158</v>
      </c>
      <c r="B48" s="27" t="s">
        <v>157</v>
      </c>
      <c r="C48" s="29" t="s">
        <v>139</v>
      </c>
      <c r="D48" s="21">
        <f t="shared" si="0"/>
        <v>5988.850862422568</v>
      </c>
      <c r="E48" s="22">
        <v>0.0471124493655</v>
      </c>
      <c r="F48" s="26">
        <v>0.051065183867265454</v>
      </c>
    </row>
    <row r="49" spans="1:6" ht="15.75">
      <c r="A49" s="20" t="s">
        <v>159</v>
      </c>
      <c r="B49" s="27" t="s">
        <v>14</v>
      </c>
      <c r="C49" s="29" t="s">
        <v>139</v>
      </c>
      <c r="D49" s="21">
        <f t="shared" si="0"/>
        <v>98537.77699430223</v>
      </c>
      <c r="E49" s="22">
        <v>0.7751664110325</v>
      </c>
      <c r="F49" s="26">
        <v>0.8402028729181268</v>
      </c>
    </row>
    <row r="50" spans="1:6" ht="31.5">
      <c r="A50" s="20" t="s">
        <v>161</v>
      </c>
      <c r="B50" s="27" t="s">
        <v>160</v>
      </c>
      <c r="C50" s="29" t="s">
        <v>139</v>
      </c>
      <c r="D50" s="21">
        <f t="shared" si="0"/>
        <v>10250.189554940918</v>
      </c>
      <c r="E50" s="22">
        <v>0.08063509135349999</v>
      </c>
      <c r="F50" s="26">
        <v>0.08740037551805864</v>
      </c>
    </row>
    <row r="51" spans="1:6" ht="31.5">
      <c r="A51" s="20" t="s">
        <v>163</v>
      </c>
      <c r="B51" s="27" t="s">
        <v>162</v>
      </c>
      <c r="C51" s="29" t="s">
        <v>139</v>
      </c>
      <c r="D51" s="21">
        <f t="shared" si="0"/>
        <v>22312.527305537216</v>
      </c>
      <c r="E51" s="22">
        <v>0.17552579569049997</v>
      </c>
      <c r="F51" s="26">
        <v>0.19025240994893294</v>
      </c>
    </row>
    <row r="52" spans="1:6" ht="31.5">
      <c r="A52" s="20" t="s">
        <v>165</v>
      </c>
      <c r="B52" s="27" t="s">
        <v>164</v>
      </c>
      <c r="C52" s="29" t="s">
        <v>139</v>
      </c>
      <c r="D52" s="21">
        <f t="shared" si="0"/>
        <v>8151.613735224972</v>
      </c>
      <c r="E52" s="22">
        <v>0.0641262402705</v>
      </c>
      <c r="F52" s="26">
        <v>0.06950643182919496</v>
      </c>
    </row>
    <row r="53" spans="1:6" ht="31.5">
      <c r="A53" s="20" t="s">
        <v>167</v>
      </c>
      <c r="B53" s="27" t="s">
        <v>166</v>
      </c>
      <c r="C53" s="29" t="s">
        <v>139</v>
      </c>
      <c r="D53" s="21">
        <f t="shared" si="0"/>
        <v>15777.376458106717</v>
      </c>
      <c r="E53" s="22">
        <v>0.12411577222049998</v>
      </c>
      <c r="F53" s="26">
        <v>0.13452908550979994</v>
      </c>
    </row>
    <row r="54" spans="1:6" ht="15.75">
      <c r="A54" s="20" t="s">
        <v>168</v>
      </c>
      <c r="B54" s="27" t="s">
        <v>241</v>
      </c>
      <c r="C54" s="29" t="s">
        <v>139</v>
      </c>
      <c r="D54" s="21">
        <f t="shared" si="0"/>
        <v>17450.50004099299</v>
      </c>
      <c r="E54" s="22">
        <v>0.1372777212975</v>
      </c>
      <c r="F54" s="26">
        <v>0.14879532211436025</v>
      </c>
    </row>
    <row r="55" spans="1:6" ht="15.75">
      <c r="A55" s="20" t="s">
        <v>170</v>
      </c>
      <c r="B55" s="27" t="s">
        <v>119</v>
      </c>
      <c r="C55" s="29" t="s">
        <v>139</v>
      </c>
      <c r="D55" s="21">
        <f t="shared" si="0"/>
        <v>11318.506369917444</v>
      </c>
      <c r="E55" s="22">
        <v>0.08903921144399998</v>
      </c>
      <c r="F55" s="26">
        <v>0.09650960128415159</v>
      </c>
    </row>
    <row r="56" spans="1:6" ht="15.75">
      <c r="A56" s="20" t="s">
        <v>172</v>
      </c>
      <c r="B56" s="27" t="s">
        <v>169</v>
      </c>
      <c r="C56" s="29" t="s">
        <v>139</v>
      </c>
      <c r="D56" s="21">
        <f t="shared" si="0"/>
        <v>3207.506566512662</v>
      </c>
      <c r="E56" s="22">
        <v>0.025232468494499994</v>
      </c>
      <c r="F56" s="26">
        <v>0.027349472601188547</v>
      </c>
    </row>
    <row r="57" spans="1:6" ht="31.5">
      <c r="A57" s="20" t="s">
        <v>175</v>
      </c>
      <c r="B57" s="27" t="s">
        <v>171</v>
      </c>
      <c r="C57" s="29" t="s">
        <v>139</v>
      </c>
      <c r="D57" s="21">
        <f t="shared" si="0"/>
        <v>40984.143429473595</v>
      </c>
      <c r="E57" s="22">
        <v>0.32240966196449994</v>
      </c>
      <c r="F57" s="26">
        <v>0.34945983260332153</v>
      </c>
    </row>
    <row r="58" spans="1:6" ht="15.75">
      <c r="A58" s="20" t="s">
        <v>177</v>
      </c>
      <c r="B58" s="27" t="s">
        <v>242</v>
      </c>
      <c r="C58" s="29" t="s">
        <v>139</v>
      </c>
      <c r="D58" s="21">
        <f t="shared" si="0"/>
        <v>8520.405276962845</v>
      </c>
      <c r="E58" s="22">
        <v>0.06702741</v>
      </c>
      <c r="F58" s="26">
        <v>0.072651009699</v>
      </c>
    </row>
    <row r="59" spans="1:19" s="5" customFormat="1" ht="24.75" customHeight="1">
      <c r="A59" s="20" t="s">
        <v>179</v>
      </c>
      <c r="B59" s="27" t="s">
        <v>173</v>
      </c>
      <c r="C59" s="29" t="s">
        <v>174</v>
      </c>
      <c r="D59" s="21">
        <f t="shared" si="0"/>
        <v>26655.945902223644</v>
      </c>
      <c r="E59" s="22">
        <v>0.20969413506149998</v>
      </c>
      <c r="F59" s="26">
        <v>0.22728747299315985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5" customFormat="1" ht="24.75" customHeight="1">
      <c r="A60" s="20" t="s">
        <v>244</v>
      </c>
      <c r="B60" s="27" t="s">
        <v>176</v>
      </c>
      <c r="C60" s="29" t="s">
        <v>6</v>
      </c>
      <c r="D60" s="21">
        <f t="shared" si="0"/>
        <v>24049.26991449148</v>
      </c>
      <c r="E60" s="22">
        <v>0.1891882160955</v>
      </c>
      <c r="F60" s="26">
        <v>0.20506110742591246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s="5" customFormat="1" ht="24.75" customHeight="1">
      <c r="A61" s="20" t="s">
        <v>245</v>
      </c>
      <c r="B61" s="27" t="s">
        <v>178</v>
      </c>
      <c r="C61" s="29" t="s">
        <v>6</v>
      </c>
      <c r="D61" s="21">
        <f t="shared" si="0"/>
        <v>3708.0803765342316</v>
      </c>
      <c r="E61" s="22">
        <v>0.029170328832000002</v>
      </c>
      <c r="F61" s="26">
        <v>0.0316177194210048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s="5" customFormat="1" ht="24.75" customHeight="1">
      <c r="A62" s="20" t="s">
        <v>246</v>
      </c>
      <c r="B62" s="27" t="s">
        <v>180</v>
      </c>
      <c r="C62" s="29" t="s">
        <v>181</v>
      </c>
      <c r="D62" s="21">
        <f t="shared" si="0"/>
        <v>28041.789820521655</v>
      </c>
      <c r="E62" s="22">
        <v>0.22059614329799998</v>
      </c>
      <c r="F62" s="26">
        <v>0.2391041597207022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s="5" customFormat="1" ht="24.75" customHeight="1">
      <c r="A63" s="20" t="s">
        <v>247</v>
      </c>
      <c r="B63" s="27" t="s">
        <v>243</v>
      </c>
      <c r="C63" s="29" t="s">
        <v>181</v>
      </c>
      <c r="D63" s="21">
        <f t="shared" si="0"/>
        <v>2078.836880824318</v>
      </c>
      <c r="E63" s="22">
        <v>0.016353570916499995</v>
      </c>
      <c r="F63" s="26">
        <v>0.017725635516394347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6" ht="15.75">
      <c r="A64" s="23" t="s">
        <v>182</v>
      </c>
      <c r="B64" s="24" t="s">
        <v>183</v>
      </c>
      <c r="C64" s="25" t="s">
        <v>27</v>
      </c>
      <c r="D64" s="25" t="s">
        <v>27</v>
      </c>
      <c r="E64" s="22"/>
      <c r="F64" s="26"/>
    </row>
    <row r="65" spans="1:6" ht="31.5">
      <c r="A65" s="20" t="s">
        <v>184</v>
      </c>
      <c r="B65" s="27" t="s">
        <v>185</v>
      </c>
      <c r="C65" s="25" t="s">
        <v>27</v>
      </c>
      <c r="D65" s="25" t="s">
        <v>27</v>
      </c>
      <c r="E65" s="22"/>
      <c r="F65" s="26"/>
    </row>
    <row r="66" spans="1:6" ht="31.5">
      <c r="A66" s="6" t="s">
        <v>186</v>
      </c>
      <c r="B66" s="27" t="s">
        <v>8</v>
      </c>
      <c r="C66" s="28" t="s">
        <v>187</v>
      </c>
      <c r="D66" s="21">
        <f aca="true" t="shared" si="1" ref="D66:D73">E66*E$2*10+F66*E$2*2</f>
        <v>22579.07398395154</v>
      </c>
      <c r="E66" s="22">
        <v>0.1776226365</v>
      </c>
      <c r="F66" s="26">
        <v>0.19252517570235</v>
      </c>
    </row>
    <row r="67" spans="1:6" ht="31.5">
      <c r="A67" s="6" t="s">
        <v>188</v>
      </c>
      <c r="B67" s="27" t="s">
        <v>189</v>
      </c>
      <c r="C67" s="28" t="s">
        <v>11</v>
      </c>
      <c r="D67" s="21">
        <f t="shared" si="1"/>
        <v>42744.03313943028</v>
      </c>
      <c r="E67" s="22">
        <v>0.3362541735</v>
      </c>
      <c r="F67" s="26">
        <v>0.36446589865665</v>
      </c>
    </row>
    <row r="68" spans="1:6" ht="15.75">
      <c r="A68" s="6" t="s">
        <v>190</v>
      </c>
      <c r="B68" s="27" t="s">
        <v>191</v>
      </c>
      <c r="C68" s="28" t="s">
        <v>10</v>
      </c>
      <c r="D68" s="21">
        <f t="shared" si="1"/>
        <v>10934.520105435653</v>
      </c>
      <c r="E68" s="22">
        <v>0.08601850949999999</v>
      </c>
      <c r="F68" s="26">
        <v>0.09323546244705</v>
      </c>
    </row>
    <row r="69" spans="1:6" ht="15.75">
      <c r="A69" s="6" t="s">
        <v>192</v>
      </c>
      <c r="B69" s="27" t="s">
        <v>13</v>
      </c>
      <c r="C69" s="28" t="s">
        <v>10</v>
      </c>
      <c r="D69" s="21">
        <f t="shared" si="1"/>
        <v>22437.06722933549</v>
      </c>
      <c r="E69" s="22">
        <v>0.17650551299999998</v>
      </c>
      <c r="F69" s="26">
        <v>0.1913143255407</v>
      </c>
    </row>
    <row r="70" spans="1:6" ht="15.75">
      <c r="A70" s="6" t="s">
        <v>193</v>
      </c>
      <c r="B70" s="27" t="s">
        <v>128</v>
      </c>
      <c r="C70" s="28" t="s">
        <v>139</v>
      </c>
      <c r="D70" s="21">
        <f t="shared" si="1"/>
        <v>5822.276939257945</v>
      </c>
      <c r="E70" s="22">
        <v>0.0458020635</v>
      </c>
      <c r="F70" s="26">
        <v>0.04964485662765</v>
      </c>
    </row>
    <row r="71" spans="1:6" ht="31.5">
      <c r="A71" s="6" t="s">
        <v>194</v>
      </c>
      <c r="B71" s="27" t="s">
        <v>195</v>
      </c>
      <c r="C71" s="28" t="s">
        <v>139</v>
      </c>
      <c r="D71" s="21">
        <f t="shared" si="1"/>
        <v>30673.45899706624</v>
      </c>
      <c r="E71" s="22">
        <v>0.24129867599999996</v>
      </c>
      <c r="F71" s="26">
        <v>0.2615436349164</v>
      </c>
    </row>
    <row r="72" spans="1:6" ht="15.75">
      <c r="A72" s="6" t="s">
        <v>196</v>
      </c>
      <c r="B72" s="27" t="s">
        <v>197</v>
      </c>
      <c r="C72" s="28" t="s">
        <v>9</v>
      </c>
      <c r="D72" s="21">
        <f t="shared" si="1"/>
        <v>6248.297203106085</v>
      </c>
      <c r="E72" s="22">
        <v>0.04915343399999999</v>
      </c>
      <c r="F72" s="26">
        <v>0.05327740711259999</v>
      </c>
    </row>
    <row r="73" spans="1:6" ht="15.75">
      <c r="A73" s="6" t="s">
        <v>198</v>
      </c>
      <c r="B73" s="27" t="s">
        <v>199</v>
      </c>
      <c r="C73" s="28" t="s">
        <v>7</v>
      </c>
      <c r="D73" s="21">
        <f t="shared" si="1"/>
        <v>4828.229656945613</v>
      </c>
      <c r="E73" s="22">
        <v>0.037982199</v>
      </c>
      <c r="F73" s="26">
        <v>0.04116890549610001</v>
      </c>
    </row>
    <row r="74" spans="1:6" ht="31.5">
      <c r="A74" s="6" t="s">
        <v>71</v>
      </c>
      <c r="B74" s="27" t="s">
        <v>200</v>
      </c>
      <c r="C74" s="19" t="s">
        <v>27</v>
      </c>
      <c r="D74" s="19" t="s">
        <v>27</v>
      </c>
      <c r="E74" s="22"/>
      <c r="F74" s="26"/>
    </row>
    <row r="75" spans="1:6" ht="15.75">
      <c r="A75" s="6" t="s">
        <v>201</v>
      </c>
      <c r="B75" s="27" t="s">
        <v>202</v>
      </c>
      <c r="C75" s="29" t="s">
        <v>11</v>
      </c>
      <c r="D75" s="21">
        <f aca="true" t="shared" si="2" ref="D75:D80">E75*E$2*10+F75*E$2*2</f>
        <v>38057.81023710071</v>
      </c>
      <c r="E75" s="22">
        <v>0.29938909799999996</v>
      </c>
      <c r="F75" s="26">
        <v>0.3245078433222</v>
      </c>
    </row>
    <row r="76" spans="1:6" ht="15.75">
      <c r="A76" s="6" t="s">
        <v>203</v>
      </c>
      <c r="B76" s="27" t="s">
        <v>204</v>
      </c>
      <c r="C76" s="29" t="s">
        <v>11</v>
      </c>
      <c r="D76" s="21">
        <f t="shared" si="2"/>
        <v>91168.33646350245</v>
      </c>
      <c r="E76" s="22">
        <v>0.717193287</v>
      </c>
      <c r="F76" s="26">
        <v>0.7773658037793</v>
      </c>
    </row>
    <row r="77" spans="1:6" ht="15.75">
      <c r="A77" s="6" t="s">
        <v>205</v>
      </c>
      <c r="B77" s="27" t="s">
        <v>120</v>
      </c>
      <c r="C77" s="29" t="s">
        <v>206</v>
      </c>
      <c r="D77" s="21">
        <f t="shared" si="2"/>
        <v>8094.385013114705</v>
      </c>
      <c r="E77" s="22">
        <v>0.0636760395</v>
      </c>
      <c r="F77" s="26">
        <v>0.06901845921405</v>
      </c>
    </row>
    <row r="78" spans="1:6" ht="15.75">
      <c r="A78" s="6" t="s">
        <v>207</v>
      </c>
      <c r="B78" s="27" t="s">
        <v>208</v>
      </c>
      <c r="C78" s="29" t="s">
        <v>9</v>
      </c>
      <c r="D78" s="21">
        <f t="shared" si="2"/>
        <v>3408.162110785139</v>
      </c>
      <c r="E78" s="22">
        <v>0.026810964</v>
      </c>
      <c r="F78" s="26">
        <v>0.029060403879600002</v>
      </c>
    </row>
    <row r="79" spans="1:6" ht="15.75">
      <c r="A79" s="6" t="s">
        <v>209</v>
      </c>
      <c r="B79" s="27" t="s">
        <v>210</v>
      </c>
      <c r="C79" s="29" t="s">
        <v>12</v>
      </c>
      <c r="D79" s="21">
        <f t="shared" si="2"/>
        <v>40329.918310957466</v>
      </c>
      <c r="E79" s="22">
        <v>0.3172630739999999</v>
      </c>
      <c r="F79" s="26">
        <v>0.3438814459085999</v>
      </c>
    </row>
    <row r="80" spans="1:6" ht="15.75">
      <c r="A80" s="6" t="s">
        <v>211</v>
      </c>
      <c r="B80" s="27" t="s">
        <v>212</v>
      </c>
      <c r="C80" s="29" t="s">
        <v>11</v>
      </c>
      <c r="D80" s="21">
        <f t="shared" si="2"/>
        <v>1704.0810553925694</v>
      </c>
      <c r="E80" s="22">
        <v>0.013405482</v>
      </c>
      <c r="F80" s="26">
        <v>0.014530201939800001</v>
      </c>
    </row>
    <row r="81" spans="1:6" ht="15.75">
      <c r="A81" s="15" t="s">
        <v>213</v>
      </c>
      <c r="B81" s="31" t="s">
        <v>214</v>
      </c>
      <c r="C81" s="19" t="s">
        <v>27</v>
      </c>
      <c r="D81" s="19" t="s">
        <v>27</v>
      </c>
      <c r="E81" s="22"/>
      <c r="F81" s="26"/>
    </row>
    <row r="82" spans="1:6" ht="15.75">
      <c r="A82" s="6" t="s">
        <v>65</v>
      </c>
      <c r="B82" s="30" t="s">
        <v>2</v>
      </c>
      <c r="C82" s="28" t="s">
        <v>215</v>
      </c>
      <c r="D82" s="21">
        <f>E82*E$2*10+F82*E$2*2</f>
        <v>3747.700261072108</v>
      </c>
      <c r="E82" s="22">
        <v>0.0294820062885</v>
      </c>
      <c r="F82" s="26">
        <v>0.031955546616105154</v>
      </c>
    </row>
    <row r="83" spans="1:6" ht="15.75">
      <c r="A83" s="6" t="s">
        <v>216</v>
      </c>
      <c r="B83" s="30" t="s">
        <v>3</v>
      </c>
      <c r="C83" s="29" t="s">
        <v>139</v>
      </c>
      <c r="D83" s="21">
        <f>E83*E$2*10+F83*E$2*2</f>
        <v>4225.410983600492</v>
      </c>
      <c r="E83" s="22">
        <v>0.0332400097425</v>
      </c>
      <c r="F83" s="26">
        <v>0.03602884655989575</v>
      </c>
    </row>
    <row r="84" spans="1:19" ht="15.75">
      <c r="A84" s="15" t="s">
        <v>217</v>
      </c>
      <c r="B84" s="24" t="s">
        <v>248</v>
      </c>
      <c r="C84" s="19" t="s">
        <v>27</v>
      </c>
      <c r="D84" s="19" t="s">
        <v>27</v>
      </c>
      <c r="E84" s="22"/>
      <c r="F84" s="26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5.75">
      <c r="A85" s="6" t="s">
        <v>66</v>
      </c>
      <c r="B85" s="30" t="s">
        <v>249</v>
      </c>
      <c r="C85" s="28" t="s">
        <v>5</v>
      </c>
      <c r="D85" s="21">
        <f aca="true" t="shared" si="3" ref="D85:D90">E85*E$2*10+F85*E$2*2</f>
        <v>85204.05276962844</v>
      </c>
      <c r="E85" s="22">
        <v>0.6702740999999999</v>
      </c>
      <c r="F85" s="26">
        <v>0.7265100969899999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5.75">
      <c r="A86" s="6" t="s">
        <v>221</v>
      </c>
      <c r="B86" s="30" t="s">
        <v>250</v>
      </c>
      <c r="C86" s="28" t="s">
        <v>5</v>
      </c>
      <c r="D86" s="21">
        <f t="shared" si="3"/>
        <v>22295.06047471944</v>
      </c>
      <c r="E86" s="22">
        <v>0.17538838949999996</v>
      </c>
      <c r="F86" s="26">
        <v>0.19010347537904998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5.75">
      <c r="A87" s="6" t="s">
        <v>73</v>
      </c>
      <c r="B87" s="30" t="s">
        <v>124</v>
      </c>
      <c r="C87" s="28" t="s">
        <v>6</v>
      </c>
      <c r="D87" s="21">
        <f t="shared" si="3"/>
        <v>7384.351240034465</v>
      </c>
      <c r="E87" s="22">
        <v>0.05809042199999999</v>
      </c>
      <c r="F87" s="26">
        <v>0.0629642084058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5.75">
      <c r="A88" s="6" t="s">
        <v>254</v>
      </c>
      <c r="B88" s="30" t="s">
        <v>251</v>
      </c>
      <c r="C88" s="28" t="s">
        <v>6</v>
      </c>
      <c r="D88" s="21">
        <f t="shared" si="3"/>
        <v>5396.256675409802</v>
      </c>
      <c r="E88" s="22">
        <v>0.04245069299999999</v>
      </c>
      <c r="F88" s="26">
        <v>0.046012306142699994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5.75">
      <c r="A89" s="6" t="s">
        <v>255</v>
      </c>
      <c r="B89" s="30" t="s">
        <v>252</v>
      </c>
      <c r="C89" s="28" t="s">
        <v>6</v>
      </c>
      <c r="D89" s="21">
        <f t="shared" si="3"/>
        <v>19596.932137014548</v>
      </c>
      <c r="E89" s="22">
        <v>0.154163043</v>
      </c>
      <c r="F89" s="26">
        <v>0.16709732230770002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5.75">
      <c r="A90" s="6" t="s">
        <v>76</v>
      </c>
      <c r="B90" s="30" t="s">
        <v>253</v>
      </c>
      <c r="C90" s="28" t="s">
        <v>79</v>
      </c>
      <c r="D90" s="21">
        <f t="shared" si="3"/>
        <v>52826.51271716965</v>
      </c>
      <c r="E90" s="22">
        <v>0.41556994199999997</v>
      </c>
      <c r="F90" s="26">
        <v>0.4504362601338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6" ht="31.5">
      <c r="A91" s="15" t="s">
        <v>265</v>
      </c>
      <c r="B91" s="32" t="s">
        <v>218</v>
      </c>
      <c r="C91" s="19" t="s">
        <v>27</v>
      </c>
      <c r="D91" s="19" t="s">
        <v>27</v>
      </c>
      <c r="E91" s="22"/>
      <c r="F91" s="26"/>
    </row>
    <row r="92" spans="1:6" ht="31.5">
      <c r="A92" s="6" t="s">
        <v>67</v>
      </c>
      <c r="B92" s="33" t="s">
        <v>219</v>
      </c>
      <c r="C92" s="29" t="s">
        <v>220</v>
      </c>
      <c r="D92" s="21">
        <f>E92*E$2*10+F92*E$2*2</f>
        <v>3223.837343293508</v>
      </c>
      <c r="E92" s="22">
        <v>0.025360937696999996</v>
      </c>
      <c r="F92" s="26">
        <v>0.0274887203697783</v>
      </c>
    </row>
    <row r="93" spans="1:6" ht="15.75">
      <c r="A93" s="6" t="s">
        <v>225</v>
      </c>
      <c r="B93" s="33" t="s">
        <v>222</v>
      </c>
      <c r="C93" s="29" t="s">
        <v>139</v>
      </c>
      <c r="D93" s="21">
        <f>E93*E$2*10+F93*E$2*2</f>
        <v>8851.423021972849</v>
      </c>
      <c r="E93" s="22">
        <v>0.06963142487849998</v>
      </c>
      <c r="F93" s="26">
        <v>0.07547350142580614</v>
      </c>
    </row>
    <row r="94" spans="1:19" ht="31.5">
      <c r="A94" s="15" t="s">
        <v>236</v>
      </c>
      <c r="B94" s="36" t="s">
        <v>261</v>
      </c>
      <c r="C94" s="19" t="s">
        <v>27</v>
      </c>
      <c r="D94" s="19" t="s">
        <v>27</v>
      </c>
      <c r="E94" s="22"/>
      <c r="F94" s="2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31.5">
      <c r="A95" s="6" t="s">
        <v>69</v>
      </c>
      <c r="B95" s="27" t="s">
        <v>262</v>
      </c>
      <c r="C95" s="29" t="s">
        <v>4</v>
      </c>
      <c r="D95" s="21">
        <f aca="true" t="shared" si="4" ref="D95:D100">E95*E$2*10+F95*E$2*2</f>
        <v>345218.42047161126</v>
      </c>
      <c r="E95" s="22">
        <v>2.7157272284999996</v>
      </c>
      <c r="F95" s="26">
        <v>2.9435767429711497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5.75">
      <c r="A96" s="6" t="s">
        <v>239</v>
      </c>
      <c r="B96" s="27" t="s">
        <v>129</v>
      </c>
      <c r="C96" s="29" t="s">
        <v>79</v>
      </c>
      <c r="D96" s="21">
        <f t="shared" si="4"/>
        <v>10224.486332355416</v>
      </c>
      <c r="E96" s="22">
        <v>0.08043289199999999</v>
      </c>
      <c r="F96" s="26">
        <v>0.0871812116388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5.75">
      <c r="A97" s="6" t="s">
        <v>74</v>
      </c>
      <c r="B97" s="27" t="s">
        <v>263</v>
      </c>
      <c r="C97" s="29" t="s">
        <v>5</v>
      </c>
      <c r="D97" s="21">
        <f t="shared" si="4"/>
        <v>2130.1013192407113</v>
      </c>
      <c r="E97" s="22">
        <v>0.0167568525</v>
      </c>
      <c r="F97" s="26">
        <v>0.01816275242475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5.75">
      <c r="A98" s="6" t="s">
        <v>256</v>
      </c>
      <c r="B98" s="27" t="s">
        <v>126</v>
      </c>
      <c r="C98" s="29" t="s">
        <v>5</v>
      </c>
      <c r="D98" s="21">
        <f t="shared" si="4"/>
        <v>3834.18237463328</v>
      </c>
      <c r="E98" s="22">
        <v>0.030162334499999995</v>
      </c>
      <c r="F98" s="26">
        <v>0.03269295436455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5.75">
      <c r="A99" s="6" t="s">
        <v>257</v>
      </c>
      <c r="B99" s="27" t="s">
        <v>125</v>
      </c>
      <c r="C99" s="29" t="s">
        <v>6</v>
      </c>
      <c r="D99" s="21">
        <f t="shared" si="4"/>
        <v>1278.060791544427</v>
      </c>
      <c r="E99" s="22">
        <v>0.010054111499999999</v>
      </c>
      <c r="F99" s="26">
        <v>0.01089765145485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5.75">
      <c r="A100" s="6" t="s">
        <v>77</v>
      </c>
      <c r="B100" s="27" t="s">
        <v>264</v>
      </c>
      <c r="C100" s="29" t="s">
        <v>12</v>
      </c>
      <c r="D100" s="21">
        <f t="shared" si="4"/>
        <v>284.01350923209486</v>
      </c>
      <c r="E100" s="22">
        <v>0.002234247</v>
      </c>
      <c r="F100" s="26">
        <v>0.0024217003233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6" ht="15.75">
      <c r="A101" s="15" t="s">
        <v>88</v>
      </c>
      <c r="B101" s="32" t="s">
        <v>223</v>
      </c>
      <c r="C101" s="19" t="s">
        <v>27</v>
      </c>
      <c r="D101" s="19" t="s">
        <v>27</v>
      </c>
      <c r="E101" s="22"/>
      <c r="F101" s="26"/>
    </row>
    <row r="102" spans="1:6" ht="31.5">
      <c r="A102" s="6" t="s">
        <v>258</v>
      </c>
      <c r="B102" s="27" t="s">
        <v>224</v>
      </c>
      <c r="C102" s="34" t="s">
        <v>5</v>
      </c>
      <c r="D102" s="21">
        <f>E102*E$2*10+F102*E$2*2</f>
        <v>104616.37612564216</v>
      </c>
      <c r="E102" s="22">
        <v>0.82298488245</v>
      </c>
      <c r="F102" s="26">
        <v>0.892033314087555</v>
      </c>
    </row>
    <row r="103" spans="1:6" ht="31.5">
      <c r="A103" s="6" t="s">
        <v>259</v>
      </c>
      <c r="B103" s="27" t="s">
        <v>226</v>
      </c>
      <c r="C103" s="34" t="s">
        <v>10</v>
      </c>
      <c r="D103" s="21">
        <f>E103*E$2*10+F103*E$2*2</f>
        <v>106192.65110188027</v>
      </c>
      <c r="E103" s="22">
        <v>0.8353849533</v>
      </c>
      <c r="F103" s="26">
        <v>0.90547375088187</v>
      </c>
    </row>
    <row r="104" spans="1:6" ht="15.75">
      <c r="A104" s="6" t="s">
        <v>260</v>
      </c>
      <c r="B104" s="27" t="s">
        <v>227</v>
      </c>
      <c r="C104" s="34" t="s">
        <v>6</v>
      </c>
      <c r="D104" s="21">
        <f>E104*E$2*10+F104*E$2*2</f>
        <v>4956.035736100055</v>
      </c>
      <c r="E104" s="22">
        <v>0.03898761015</v>
      </c>
      <c r="F104" s="26">
        <v>0.042258670641585</v>
      </c>
    </row>
    <row r="105" spans="1:6" ht="15.75">
      <c r="A105" s="6" t="s">
        <v>266</v>
      </c>
      <c r="B105" s="27" t="s">
        <v>228</v>
      </c>
      <c r="C105" s="34" t="s">
        <v>12</v>
      </c>
      <c r="D105" s="21">
        <f>E105*E$2*10+F105*E$2*2</f>
        <v>5438.8587017946165</v>
      </c>
      <c r="E105" s="22">
        <v>0.042785830049999994</v>
      </c>
      <c r="F105" s="26">
        <v>0.046375561191195</v>
      </c>
    </row>
    <row r="106" spans="1:6" ht="15.75">
      <c r="A106" s="6" t="s">
        <v>267</v>
      </c>
      <c r="B106" s="30" t="s">
        <v>229</v>
      </c>
      <c r="C106" s="28" t="s">
        <v>79</v>
      </c>
      <c r="D106" s="21">
        <f>E106*E$2*10+F106*E$2*2</f>
        <v>3919.386427402909</v>
      </c>
      <c r="E106" s="22">
        <v>0.030832608599999995</v>
      </c>
      <c r="F106" s="26">
        <v>0.03341946446154</v>
      </c>
    </row>
    <row r="107" spans="1:6" ht="15.75">
      <c r="A107" s="6" t="s">
        <v>268</v>
      </c>
      <c r="B107" s="33" t="s">
        <v>230</v>
      </c>
      <c r="C107" s="19" t="s">
        <v>27</v>
      </c>
      <c r="D107" s="19" t="s">
        <v>27</v>
      </c>
      <c r="E107" s="22"/>
      <c r="F107" s="26"/>
    </row>
    <row r="108" spans="1:6" ht="15.75">
      <c r="A108" s="6" t="s">
        <v>269</v>
      </c>
      <c r="B108" s="30" t="s">
        <v>231</v>
      </c>
      <c r="C108" s="29" t="s">
        <v>79</v>
      </c>
      <c r="D108" s="21">
        <f>E108*E$2*10+F108*E$2*2</f>
        <v>355.01688654011855</v>
      </c>
      <c r="E108" s="22">
        <v>0.0027928087499999995</v>
      </c>
      <c r="F108" s="26">
        <v>0.003027125404125</v>
      </c>
    </row>
    <row r="109" spans="1:6" ht="15.75">
      <c r="A109" s="6" t="s">
        <v>270</v>
      </c>
      <c r="B109" s="30" t="s">
        <v>232</v>
      </c>
      <c r="C109" s="29" t="s">
        <v>79</v>
      </c>
      <c r="D109" s="21">
        <f>E109*E$2*10+F109*E$2*2</f>
        <v>71.00337730802372</v>
      </c>
      <c r="E109" s="22">
        <v>0.00055856175</v>
      </c>
      <c r="F109" s="26">
        <v>0.000605425080825</v>
      </c>
    </row>
    <row r="110" spans="1:6" ht="15.75">
      <c r="A110" s="6" t="s">
        <v>271</v>
      </c>
      <c r="B110" s="30" t="s">
        <v>233</v>
      </c>
      <c r="C110" s="29" t="s">
        <v>79</v>
      </c>
      <c r="D110" s="21">
        <f>E110*E$2*10+F110*E$2*2</f>
        <v>269.8128337704901</v>
      </c>
      <c r="E110" s="22">
        <v>0.0021225346499999997</v>
      </c>
      <c r="F110" s="26">
        <v>0.002300615307135</v>
      </c>
    </row>
    <row r="111" spans="1:6" ht="15.75">
      <c r="A111" s="6" t="s">
        <v>272</v>
      </c>
      <c r="B111" s="30" t="s">
        <v>234</v>
      </c>
      <c r="C111" s="29" t="s">
        <v>79</v>
      </c>
      <c r="D111" s="21">
        <f>E111*E$2*10+F111*E$2*2</f>
        <v>14.200675461604744</v>
      </c>
      <c r="E111" s="22">
        <v>0.00011171235</v>
      </c>
      <c r="F111" s="26">
        <v>0.00012108501616500001</v>
      </c>
    </row>
    <row r="112" spans="1:6" ht="15.75">
      <c r="A112" s="6" t="s">
        <v>273</v>
      </c>
      <c r="B112" s="30" t="s">
        <v>235</v>
      </c>
      <c r="C112" s="28" t="s">
        <v>79</v>
      </c>
      <c r="D112" s="21">
        <f>E112*E$2*10+F112*E$2*2</f>
        <v>113.60540369283795</v>
      </c>
      <c r="E112" s="22">
        <v>0.0008936988</v>
      </c>
      <c r="F112" s="26">
        <v>0.0009686801293200001</v>
      </c>
    </row>
    <row r="113" spans="1:6" ht="15.75">
      <c r="A113" s="15" t="s">
        <v>91</v>
      </c>
      <c r="B113" s="32" t="s">
        <v>237</v>
      </c>
      <c r="C113" s="1" t="s">
        <v>27</v>
      </c>
      <c r="D113" s="19" t="s">
        <v>27</v>
      </c>
      <c r="E113" s="22"/>
      <c r="F113" s="26"/>
    </row>
    <row r="114" spans="1:6" ht="15.75">
      <c r="A114" s="6" t="s">
        <v>274</v>
      </c>
      <c r="B114" s="30" t="s">
        <v>238</v>
      </c>
      <c r="C114" s="29" t="s">
        <v>4</v>
      </c>
      <c r="D114" s="21">
        <f>E114*E$2*10+F114*E$2*2</f>
        <v>125675.97783520198</v>
      </c>
      <c r="E114" s="22">
        <v>0.9886542974999999</v>
      </c>
      <c r="F114" s="26">
        <v>1.07160239306025</v>
      </c>
    </row>
    <row r="115" spans="1:6" ht="15.75">
      <c r="A115" s="6" t="s">
        <v>275</v>
      </c>
      <c r="B115" s="30" t="s">
        <v>1</v>
      </c>
      <c r="C115" s="19" t="s">
        <v>27</v>
      </c>
      <c r="D115" s="21">
        <f>E115*E$2*10+F115*E$2*2</f>
        <v>174015.07710650453</v>
      </c>
      <c r="E115" s="22">
        <v>1.3689231369</v>
      </c>
      <c r="F115" s="26">
        <v>1.48377578808591</v>
      </c>
    </row>
    <row r="116" spans="1:6" ht="15.75">
      <c r="A116" s="6" t="s">
        <v>276</v>
      </c>
      <c r="B116" s="30" t="s">
        <v>240</v>
      </c>
      <c r="C116" s="1"/>
      <c r="D116" s="21">
        <f>E116*E$2*10+F116*E$2*2</f>
        <v>121188.42238258023</v>
      </c>
      <c r="E116" s="22">
        <v>0.9533520777764999</v>
      </c>
      <c r="F116" s="26">
        <v>1.0333383171019483</v>
      </c>
    </row>
    <row r="117" spans="1:6" ht="15.75">
      <c r="A117" s="6"/>
      <c r="B117" s="3" t="s">
        <v>85</v>
      </c>
      <c r="C117" s="1" t="s">
        <v>33</v>
      </c>
      <c r="D117" s="7">
        <f>SUM(D29:D63)+SUM(D66:D73)+SUM(D75:D80)+SUM(D82:D83)+SUM(D85:D90)+SUM(D92:D93)+SUM(D95:D100)+SUM(D102:D106)+SUM(D108:D112)+SUM(D114:D116)</f>
        <v>2260892.9484042013</v>
      </c>
      <c r="E117" s="35">
        <f>SUM(E29:E63)+SUM(E66:E73)+SUM(E75:E80)+SUM(E82:E83)+SUM(E85:E90)+SUM(E92:E93)+SUM(E95:E100)+SUM(E102:E106)+SUM(E108:E112)+SUM(E114:E116)</f>
        <v>17.785750054463996</v>
      </c>
      <c r="F117" s="35">
        <f>SUM(F29:F63)+SUM(F66:F73)+SUM(F75:F80)+SUM(F82:F83)+SUM(F85:F90)+SUM(F92:F93)+SUM(F95:F100)+SUM(F102:F106)+SUM(F108:F112)+SUM(F114:F116)</f>
        <v>19.27797448403353</v>
      </c>
    </row>
    <row r="118" spans="1:4" ht="15.75">
      <c r="A118" s="42" t="s">
        <v>87</v>
      </c>
      <c r="B118" s="42"/>
      <c r="C118" s="42"/>
      <c r="D118" s="42"/>
    </row>
    <row r="119" spans="1:4" ht="15.75">
      <c r="A119" s="6" t="s">
        <v>93</v>
      </c>
      <c r="B119" s="1" t="s">
        <v>89</v>
      </c>
      <c r="C119" s="1" t="s">
        <v>90</v>
      </c>
      <c r="D119" s="40">
        <v>3</v>
      </c>
    </row>
    <row r="120" spans="1:4" ht="15.75">
      <c r="A120" s="6" t="s">
        <v>95</v>
      </c>
      <c r="B120" s="1" t="s">
        <v>92</v>
      </c>
      <c r="C120" s="1" t="s">
        <v>90</v>
      </c>
      <c r="D120" s="40">
        <v>2</v>
      </c>
    </row>
    <row r="121" spans="1:4" ht="15.75">
      <c r="A121" s="6" t="s">
        <v>98</v>
      </c>
      <c r="B121" s="1" t="s">
        <v>94</v>
      </c>
      <c r="C121" s="1" t="s">
        <v>90</v>
      </c>
      <c r="D121" s="1">
        <v>1</v>
      </c>
    </row>
    <row r="122" spans="1:4" ht="15.75">
      <c r="A122" s="6" t="s">
        <v>99</v>
      </c>
      <c r="B122" s="1" t="s">
        <v>96</v>
      </c>
      <c r="C122" s="1" t="s">
        <v>33</v>
      </c>
      <c r="D122" s="39">
        <v>-143929.82</v>
      </c>
    </row>
    <row r="123" spans="1:4" ht="15.75">
      <c r="A123" s="42" t="s">
        <v>97</v>
      </c>
      <c r="B123" s="42"/>
      <c r="C123" s="42"/>
      <c r="D123" s="42"/>
    </row>
    <row r="124" spans="1:5" ht="15.75">
      <c r="A124" s="6" t="s">
        <v>100</v>
      </c>
      <c r="B124" s="1" t="s">
        <v>32</v>
      </c>
      <c r="C124" s="1" t="s">
        <v>33</v>
      </c>
      <c r="D124" s="1">
        <v>0</v>
      </c>
      <c r="E124" s="13" t="s">
        <v>123</v>
      </c>
    </row>
    <row r="125" spans="1:5" ht="31.5">
      <c r="A125" s="6" t="s">
        <v>101</v>
      </c>
      <c r="B125" s="1" t="s">
        <v>34</v>
      </c>
      <c r="C125" s="1" t="s">
        <v>33</v>
      </c>
      <c r="D125" s="1">
        <v>0</v>
      </c>
      <c r="E125" s="13" t="s">
        <v>123</v>
      </c>
    </row>
    <row r="126" spans="1:5" ht="15.75">
      <c r="A126" s="6" t="s">
        <v>102</v>
      </c>
      <c r="B126" s="1" t="s">
        <v>36</v>
      </c>
      <c r="C126" s="1" t="s">
        <v>33</v>
      </c>
      <c r="D126" s="1">
        <v>0</v>
      </c>
      <c r="E126" s="13" t="s">
        <v>123</v>
      </c>
    </row>
    <row r="127" spans="1:5" ht="15.75">
      <c r="A127" s="6" t="s">
        <v>104</v>
      </c>
      <c r="B127" s="1" t="s">
        <v>59</v>
      </c>
      <c r="C127" s="1" t="s">
        <v>33</v>
      </c>
      <c r="D127" s="1">
        <v>0</v>
      </c>
      <c r="E127" s="13" t="s">
        <v>123</v>
      </c>
    </row>
    <row r="128" spans="1:5" ht="15.75">
      <c r="A128" s="6" t="s">
        <v>106</v>
      </c>
      <c r="B128" s="1" t="s">
        <v>103</v>
      </c>
      <c r="C128" s="1" t="s">
        <v>33</v>
      </c>
      <c r="D128" s="1">
        <v>0</v>
      </c>
      <c r="E128" s="13" t="s">
        <v>123</v>
      </c>
    </row>
    <row r="129" spans="1:5" ht="15.75">
      <c r="A129" s="6" t="s">
        <v>107</v>
      </c>
      <c r="B129" s="1" t="s">
        <v>61</v>
      </c>
      <c r="C129" s="1" t="s">
        <v>33</v>
      </c>
      <c r="D129" s="1">
        <v>0</v>
      </c>
      <c r="E129" s="13" t="s">
        <v>123</v>
      </c>
    </row>
    <row r="130" spans="1:4" ht="15.75">
      <c r="A130" s="42" t="s">
        <v>105</v>
      </c>
      <c r="B130" s="42"/>
      <c r="C130" s="42"/>
      <c r="D130" s="42"/>
    </row>
    <row r="131" spans="1:5" ht="15.75">
      <c r="A131" s="6" t="s">
        <v>108</v>
      </c>
      <c r="B131" s="1" t="s">
        <v>89</v>
      </c>
      <c r="C131" s="1" t="s">
        <v>90</v>
      </c>
      <c r="D131" s="1">
        <v>0</v>
      </c>
      <c r="E131" s="13" t="s">
        <v>123</v>
      </c>
    </row>
    <row r="132" spans="1:5" ht="15.75">
      <c r="A132" s="6" t="s">
        <v>110</v>
      </c>
      <c r="B132" s="1" t="s">
        <v>92</v>
      </c>
      <c r="C132" s="1" t="s">
        <v>90</v>
      </c>
      <c r="D132" s="1">
        <v>0</v>
      </c>
      <c r="E132" s="13" t="s">
        <v>123</v>
      </c>
    </row>
    <row r="133" spans="1:5" ht="15.75">
      <c r="A133" s="6" t="s">
        <v>112</v>
      </c>
      <c r="B133" s="1" t="s">
        <v>109</v>
      </c>
      <c r="C133" s="1" t="s">
        <v>90</v>
      </c>
      <c r="D133" s="1">
        <v>0</v>
      </c>
      <c r="E133" s="13" t="s">
        <v>123</v>
      </c>
    </row>
    <row r="134" spans="1:5" ht="15.75">
      <c r="A134" s="6" t="s">
        <v>114</v>
      </c>
      <c r="B134" s="1" t="s">
        <v>96</v>
      </c>
      <c r="C134" s="1" t="s">
        <v>33</v>
      </c>
      <c r="D134" s="1">
        <v>0</v>
      </c>
      <c r="E134" s="13" t="s">
        <v>123</v>
      </c>
    </row>
    <row r="135" spans="1:4" ht="15.75">
      <c r="A135" s="42" t="s">
        <v>111</v>
      </c>
      <c r="B135" s="42"/>
      <c r="C135" s="42"/>
      <c r="D135" s="42"/>
    </row>
    <row r="136" spans="1:4" ht="15.75">
      <c r="A136" s="6" t="s">
        <v>116</v>
      </c>
      <c r="B136" s="1" t="s">
        <v>113</v>
      </c>
      <c r="C136" s="1" t="s">
        <v>90</v>
      </c>
      <c r="D136" s="1">
        <v>28</v>
      </c>
    </row>
    <row r="137" spans="1:4" ht="15.75">
      <c r="A137" s="6" t="s">
        <v>277</v>
      </c>
      <c r="B137" s="1" t="s">
        <v>115</v>
      </c>
      <c r="C137" s="1" t="s">
        <v>90</v>
      </c>
      <c r="D137" s="1">
        <v>20</v>
      </c>
    </row>
    <row r="138" spans="1:4" ht="31.5">
      <c r="A138" s="6" t="s">
        <v>278</v>
      </c>
      <c r="B138" s="1" t="s">
        <v>117</v>
      </c>
      <c r="C138" s="1" t="s">
        <v>33</v>
      </c>
      <c r="D138" s="38">
        <v>251800</v>
      </c>
    </row>
  </sheetData>
  <sheetProtection password="CC29" sheet="1" objects="1" scenarios="1" selectLockedCells="1" selectUnlockedCells="1"/>
  <mergeCells count="9">
    <mergeCell ref="E27:E28"/>
    <mergeCell ref="F27:F28"/>
    <mergeCell ref="A135:D135"/>
    <mergeCell ref="A2:D2"/>
    <mergeCell ref="A26:D26"/>
    <mergeCell ref="A8:D8"/>
    <mergeCell ref="A118:D118"/>
    <mergeCell ref="A123:D123"/>
    <mergeCell ref="A130:D13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2023-03-21T12:37:18Z</dcterms:modified>
  <cp:category/>
  <cp:version/>
  <cp:contentType/>
  <cp:contentStatus/>
</cp:coreProperties>
</file>