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по форме" sheetId="1" r:id="rId1"/>
  </sheets>
  <externalReferences>
    <externalReference r:id="rId4"/>
    <externalReference r:id="rId5"/>
  </externalReferences>
  <definedNames>
    <definedName name="_xlnm.Print_Area" localSheetId="0">'по форме'!$A$1:$D$92</definedName>
  </definedNames>
  <calcPr fullCalcOnLoad="1"/>
</workbook>
</file>

<file path=xl/sharedStrings.xml><?xml version="1.0" encoding="utf-8"?>
<sst xmlns="http://schemas.openxmlformats.org/spreadsheetml/2006/main" count="282" uniqueCount="186">
  <si>
    <t>Ремонт кровли</t>
  </si>
  <si>
    <t>Управление МКД</t>
  </si>
  <si>
    <t>Дезинсекция МОП</t>
  </si>
  <si>
    <t>круглосуточно</t>
  </si>
  <si>
    <t>2 раза в неделю</t>
  </si>
  <si>
    <t>Сдвигание свежевыпавшего снега (уборка асфальта после снегопада)</t>
  </si>
  <si>
    <t>5 раз в неделю</t>
  </si>
  <si>
    <t>1 раз в неделю</t>
  </si>
  <si>
    <t>3 раза в неделю</t>
  </si>
  <si>
    <t>Очистка придомовой территории от наледи и льда</t>
  </si>
  <si>
    <t>Ремонт системы отопления</t>
  </si>
  <si>
    <t>Ремонт стен (наружные поверхности)</t>
  </si>
  <si>
    <t>3.</t>
  </si>
  <si>
    <t>4.</t>
  </si>
  <si>
    <t>5.</t>
  </si>
  <si>
    <t>12.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</si>
  <si>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</si>
  <si>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</si>
  <si>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</si>
  <si>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</si>
  <si>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</si>
  <si>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</si>
  <si>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</si>
  <si>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</si>
  <si>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</si>
  <si>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</si>
  <si>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</si>
  <si>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</si>
  <si>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</si>
  <si>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</si>
  <si>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</si>
  <si>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</si>
  <si>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</si>
  <si>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</si>
  <si>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</si>
  <si>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</si>
  <si>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</si>
  <si>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</si>
  <si>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</si>
  <si>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</si>
  <si>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</si>
  <si>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</si>
  <si>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</si>
  <si>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</si>
  <si>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</si>
  <si>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</si>
  <si>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</si>
  <si>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</si>
  <si>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</si>
  <si>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</si>
  <si>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</si>
  <si>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</si>
  <si>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</si>
  <si>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</si>
  <si>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</si>
  <si>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</si>
  <si>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</si>
  <si>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23.1</t>
  </si>
  <si>
    <t>24.1</t>
  </si>
  <si>
    <t>21.1</t>
  </si>
  <si>
    <t>26.1</t>
  </si>
  <si>
    <t>21.3</t>
  </si>
  <si>
    <t>26.3</t>
  </si>
  <si>
    <t>21.7</t>
  </si>
  <si>
    <t>Итого</t>
  </si>
  <si>
    <t>Устранение протечек кровли входных козырьков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</si>
  <si>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</si>
  <si>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</si>
  <si>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</si>
  <si>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</si>
  <si>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</si>
  <si>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</si>
  <si>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</si>
  <si>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</si>
  <si>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</si>
  <si>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</si>
  <si>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</si>
  <si>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</si>
  <si>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</si>
  <si>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</si>
  <si>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</si>
  <si>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</si>
  <si>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</si>
  <si>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</si>
  <si>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</si>
  <si>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</si>
  <si>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</si>
  <si>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</si>
  <si>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</si>
  <si>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</si>
  <si>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</si>
  <si>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</si>
  <si>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</si>
  <si>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</si>
  <si>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</si>
  <si>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</si>
  <si>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</si>
  <si>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площадь</t>
  </si>
  <si>
    <t>Содержание и ремонт систем водоотвода</t>
  </si>
  <si>
    <t>ЯРЛЫКОВА</t>
  </si>
  <si>
    <t>ВСЕГДА И ВЕЗДЕ  0</t>
  </si>
  <si>
    <t>13.</t>
  </si>
  <si>
    <t xml:space="preserve">     - целевых взносов от собственников/нанимателей помещений</t>
  </si>
  <si>
    <t>14.</t>
  </si>
  <si>
    <t xml:space="preserve">     - субсидий</t>
  </si>
  <si>
    <t>Ремонт внутридомовых сетей горячего водоснабжения</t>
  </si>
  <si>
    <t>21.2</t>
  </si>
  <si>
    <t>21.4</t>
  </si>
  <si>
    <t>21.5</t>
  </si>
  <si>
    <t>21.6</t>
  </si>
  <si>
    <t>21.8</t>
  </si>
  <si>
    <t>24.2</t>
  </si>
  <si>
    <t>26.2</t>
  </si>
  <si>
    <t>Периодичность</t>
  </si>
  <si>
    <t>Стоимость выполненных работ и услуг (руб.)</t>
  </si>
  <si>
    <t>21.</t>
  </si>
  <si>
    <t xml:space="preserve">       Текущий ремонт </t>
  </si>
  <si>
    <t>Ремонт просевшей отмостки</t>
  </si>
  <si>
    <t>по мере необх-мости</t>
  </si>
  <si>
    <t>21.9</t>
  </si>
  <si>
    <t>21.10</t>
  </si>
  <si>
    <t>Ремонт стен (внутренние поверхности)</t>
  </si>
  <si>
    <t>21.11</t>
  </si>
  <si>
    <t>Окраска стен,дверей, помещений общего пользования</t>
  </si>
  <si>
    <t>21.12</t>
  </si>
  <si>
    <t>Ремонт, восстановление полов  помещений общего пользования</t>
  </si>
  <si>
    <t>21.13</t>
  </si>
  <si>
    <t>Ремонт и укрепление входных дверей в помещениях общего пользования</t>
  </si>
  <si>
    <t>21.14</t>
  </si>
  <si>
    <t>Замена разбитых стёкол, окон и дверей в помещениях общего пользования</t>
  </si>
  <si>
    <t>21.15</t>
  </si>
  <si>
    <t>Ремонт внутридомовых сетей водоснабжения</t>
  </si>
  <si>
    <t>21.16</t>
  </si>
  <si>
    <t>Ремонт внутридомовых сетей канализации</t>
  </si>
  <si>
    <t>21.17</t>
  </si>
  <si>
    <t>Промывка, регулировка и консервация системы отопления</t>
  </si>
  <si>
    <t>21.18</t>
  </si>
  <si>
    <t>21.19</t>
  </si>
  <si>
    <t>Ремонт, замена внутридомовых электрических сетей мест общего пользования</t>
  </si>
  <si>
    <t>21.20</t>
  </si>
  <si>
    <t>Ремонт общедомовых приборов учета системы электроснабжения</t>
  </si>
  <si>
    <t>21.21</t>
  </si>
  <si>
    <t>Ремонт, замена внутридомового электрооборудования общего пользования</t>
  </si>
  <si>
    <t>21.22</t>
  </si>
  <si>
    <t>Ремонт, замена осветительных установок помещений общего пользования</t>
  </si>
  <si>
    <t>Ремонт контейнерных площадок</t>
  </si>
  <si>
    <t>Объекты внешнего благоустройства (асфальтирование, зелёные насаждения)</t>
  </si>
  <si>
    <t>22.</t>
  </si>
  <si>
    <t xml:space="preserve">          Уборка дворовой территории</t>
  </si>
  <si>
    <t>22.1.1</t>
  </si>
  <si>
    <t xml:space="preserve">            Работы по содержанию придомовой территории в холодный период года</t>
  </si>
  <si>
    <t>22.1.2</t>
  </si>
  <si>
    <t>8 раз в зимний период</t>
  </si>
  <si>
    <t>22.1.3</t>
  </si>
  <si>
    <t>22.1.4</t>
  </si>
  <si>
    <t>22.1.5</t>
  </si>
  <si>
    <t>22.1.6</t>
  </si>
  <si>
    <t>Посыпка пескосоляной смесью вручную (асфальт) 20% территории</t>
  </si>
  <si>
    <t>Уборка контейнерных площадок в зимний период</t>
  </si>
  <si>
    <t>Сметание снега со ступеней и площадок</t>
  </si>
  <si>
    <t>22.2.1</t>
  </si>
  <si>
    <t xml:space="preserve">           Работы по содержанию придомовой территории в тёплый период года</t>
  </si>
  <si>
    <t>22.2.2</t>
  </si>
  <si>
    <t>Подметание земельного участка в летний период-асфальт</t>
  </si>
  <si>
    <t>22.2.3</t>
  </si>
  <si>
    <t>22.2.4</t>
  </si>
  <si>
    <t>Уборка контейнерных площадок в летний период</t>
  </si>
  <si>
    <t>Подметание ступеней и площадок</t>
  </si>
  <si>
    <t>23.</t>
  </si>
  <si>
    <t xml:space="preserve">        Работы по дератизации и дезинсекции МОП</t>
  </si>
  <si>
    <t>24</t>
  </si>
  <si>
    <t xml:space="preserve">          Работы по содержанию и тек.ремонту систем вентиляции и дымоудаления</t>
  </si>
  <si>
    <t>Проведение техосмотров и устранение незначит. неисправностей вентиляции</t>
  </si>
  <si>
    <t>с/у-1 р. в год, кухня-2 р. в год</t>
  </si>
  <si>
    <t>Ремонт вентиляционных (дымовых) каналов</t>
  </si>
  <si>
    <t>26.</t>
  </si>
  <si>
    <t xml:space="preserve">         Прочие работы и услуги</t>
  </si>
  <si>
    <t>Аварийное обслуживание</t>
  </si>
  <si>
    <t>Начисление платы, РКО, регистрационный учёт граждан</t>
  </si>
  <si>
    <t>Востановление теплоизоляции сетей горячего водоснабжения</t>
  </si>
  <si>
    <t>Отчет об исполнении управляющей организацией ООО "УК "Слобода" договора оказания услуг выполнения за 2022                                                                          по дому №12А  ул. Липовская в  г. Липецке</t>
  </si>
  <si>
    <t>31.03.2023 г.</t>
  </si>
  <si>
    <t>01.01.22-30.04.22</t>
  </si>
  <si>
    <t>01.05.22-31.12.22</t>
  </si>
  <si>
    <t>01.01.2022 г.</t>
  </si>
  <si>
    <t>31.12.2022 г.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</si>
</sst>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48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name val="Times New Roman"/>
      <family val="1"/>
    </font>
    <font>
      <sz val="11"/>
      <name val="Calibri"/>
      <family val="2"/>
    </font>
    <font>
      <b/>
      <sz val="12"/>
      <name val="Times New Roman"/>
      <family val="1"/>
    </font>
    <font>
      <b/>
      <sz val="11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052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3" applyNumberFormat="0" applyAlignment="0" applyProtection="0"/>
    <xf numFmtId="0" fontId="28" fillId="27" borderId="4" applyNumberFormat="0" applyAlignment="0" applyProtection="0"/>
    <xf numFmtId="0" fontId="29" fillId="27" borderId="3" applyNumberFormat="0" applyAlignment="0" applyProtection="0"/>
    <xf numFmtId="170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28" borderId="9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9" fontId="25" fillId="0" borderId="0" applyFont="0" applyFill="0" applyBorder="0" applyAlignment="0" applyProtection="0"/>
    <xf numFmtId="0" fontId="39" fillId="0" borderId="11" applyNumberFormat="0" applyFill="0" applyAlignment="0" applyProtection="0"/>
    <xf numFmtId="0" fontId="40" fillId="0" borderId="0" applyNumberFormat="0" applyFill="0" applyBorder="0" applyAlignment="0" applyProtection="0"/>
    <xf numFmtId="171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0" borderId="12" xfId="0" applyFont="1" applyFill="1" applyBorder="1" applyAlignment="1">
      <alignment horizontal="center" vertical="top" wrapText="1"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2" fillId="0" borderId="12" xfId="0" applyFont="1" applyFill="1" applyBorder="1" applyAlignment="1">
      <alignment horizontal="center" vertical="center" wrapText="1"/>
    </xf>
    <xf numFmtId="0" fontId="43" fillId="0" borderId="0" xfId="0" applyFont="1" applyFill="1" applyAlignment="1">
      <alignment/>
    </xf>
    <xf numFmtId="0" fontId="44" fillId="0" borderId="0" xfId="0" applyFont="1" applyFill="1" applyAlignment="1">
      <alignment horizontal="center" vertical="center" wrapText="1"/>
    </xf>
    <xf numFmtId="0" fontId="33" fillId="0" borderId="0" xfId="0" applyFont="1" applyFill="1" applyAlignment="1">
      <alignment/>
    </xf>
    <xf numFmtId="0" fontId="45" fillId="0" borderId="0" xfId="0" applyFont="1" applyFill="1" applyAlignment="1">
      <alignment horizontal="center" vertical="center" wrapText="1"/>
    </xf>
    <xf numFmtId="0" fontId="25" fillId="0" borderId="0" xfId="0" applyFont="1" applyFill="1" applyAlignment="1">
      <alignment/>
    </xf>
    <xf numFmtId="0" fontId="46" fillId="0" borderId="12" xfId="0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0" fontId="47" fillId="0" borderId="0" xfId="0" applyFont="1" applyFill="1" applyAlignment="1">
      <alignment/>
    </xf>
    <xf numFmtId="49" fontId="42" fillId="0" borderId="12" xfId="0" applyNumberFormat="1" applyFont="1" applyFill="1" applyBorder="1" applyAlignment="1">
      <alignment horizontal="center" vertical="center" wrapText="1"/>
    </xf>
    <xf numFmtId="4" fontId="46" fillId="0" borderId="12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 wrapText="1"/>
    </xf>
    <xf numFmtId="4" fontId="3" fillId="0" borderId="12" xfId="0" applyNumberFormat="1" applyFont="1" applyFill="1" applyBorder="1" applyAlignment="1">
      <alignment horizontal="center" vertical="top" wrapText="1"/>
    </xf>
    <xf numFmtId="1" fontId="3" fillId="0" borderId="12" xfId="0" applyNumberFormat="1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0" fontId="42" fillId="0" borderId="0" xfId="0" applyFont="1" applyFill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49" fontId="46" fillId="0" borderId="12" xfId="0" applyNumberFormat="1" applyFont="1" applyFill="1" applyBorder="1" applyAlignment="1">
      <alignment horizontal="center" vertical="center" wrapText="1"/>
    </xf>
    <xf numFmtId="0" fontId="46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42" fillId="0" borderId="14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49" fontId="42" fillId="0" borderId="13" xfId="0" applyNumberFormat="1" applyFont="1" applyFill="1" applyBorder="1" applyAlignment="1">
      <alignment horizontal="center" vertical="center" wrapText="1"/>
    </xf>
    <xf numFmtId="0" fontId="7" fillId="0" borderId="12" xfId="0" applyFont="1" applyBorder="1" applyAlignment="1">
      <alignment wrapText="1"/>
    </xf>
    <xf numFmtId="0" fontId="7" fillId="0" borderId="12" xfId="0" applyFont="1" applyBorder="1" applyAlignment="1">
      <alignment horizontal="center"/>
    </xf>
    <xf numFmtId="4" fontId="42" fillId="0" borderId="13" xfId="0" applyNumberFormat="1" applyFont="1" applyFill="1" applyBorder="1" applyAlignment="1">
      <alignment horizontal="center" vertical="center" wrapText="1"/>
    </xf>
    <xf numFmtId="179" fontId="7" fillId="0" borderId="12" xfId="0" applyNumberFormat="1" applyFont="1" applyBorder="1" applyAlignment="1">
      <alignment horizontal="right" indent="1"/>
    </xf>
    <xf numFmtId="0" fontId="8" fillId="0" borderId="15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8" fillId="0" borderId="12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/>
    </xf>
    <xf numFmtId="0" fontId="8" fillId="0" borderId="12" xfId="0" applyFont="1" applyFill="1" applyBorder="1" applyAlignment="1">
      <alignment horizontal="center" wrapText="1"/>
    </xf>
    <xf numFmtId="0" fontId="7" fillId="0" borderId="12" xfId="0" applyFont="1" applyBorder="1" applyAlignment="1">
      <alignment vertical="center" wrapText="1"/>
    </xf>
    <xf numFmtId="4" fontId="3" fillId="0" borderId="0" xfId="0" applyNumberFormat="1" applyFont="1" applyFill="1" applyAlignment="1">
      <alignment horizontal="center" vertical="center" wrapText="1"/>
    </xf>
    <xf numFmtId="4" fontId="42" fillId="0" borderId="12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49" fontId="46" fillId="0" borderId="12" xfId="0" applyNumberFormat="1" applyFont="1" applyFill="1" applyBorder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21\&#1059;&#1050;\&#1053;&#1077;&#1087;&#1086;&#1089;&#1088;&#1077;&#1076;&#1089;&#1090;&#1074;&#1077;&#1085;&#1085;&#1099;&#1081;%20(6)\&#1091;&#1083;.&#1051;&#1080;&#1087;&#1086;&#1074;&#1089;&#1082;&#1072;&#1103;,%20&#1076;.12&#1040;%20202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22%20&#1074;%20&#1087;&#1088;&#1086;&#1094;&#1077;&#1089;&#1089;&#1077;\&#1058;&#1072;&#1088;&#1080;&#1092;%20&#1075;&#1086;&#1076;%2020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181.51</v>
          </cell>
        </row>
        <row r="24">
          <cell r="D24">
            <v>-222264.632314</v>
          </cell>
        </row>
        <row r="25">
          <cell r="D25">
            <v>8928.83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УК 2022"/>
      <sheetName val="УК 2021"/>
      <sheetName val="Плеханова 3 2022"/>
      <sheetName val="Плеханова  3, с 01.05.2021"/>
      <sheetName val="УК 2020"/>
      <sheetName val="Плеханова 3 с 01.05.2020"/>
      <sheetName val="ГУК 2022"/>
      <sheetName val="ГУК 2021"/>
      <sheetName val="Желябова 4 с 01.07.2021"/>
      <sheetName val="ГУК 2020"/>
      <sheetName val="4 Пятилетка 5 с 01.04.2020"/>
      <sheetName val="Кротевича 5 2021-2022"/>
      <sheetName val="ГУК 2019"/>
      <sheetName val="УК 2019"/>
      <sheetName val="Плеханова 3 с 01.09.18"/>
      <sheetName val="Зегеля 21а"/>
      <sheetName val="Зегеля 21а СТОЯНКА"/>
      <sheetName val="Зегеля 21а с 01.10.2021"/>
      <sheetName val="Зегеля 21а с 01.10.22"/>
      <sheetName val="Шкатова 4 с 01.04.22"/>
      <sheetName val="Шкатова 4 с 01.04.2021"/>
      <sheetName val="Шкатова 4 с 01.04.2020"/>
      <sheetName val="Шкатова, 4 с 01.06.18"/>
      <sheetName val="Шкатова, 4 с 01.04.2020"/>
      <sheetName val="Семашко 5,2(новый тариф)"/>
      <sheetName val="ук(2015)"/>
      <sheetName val="гук(2015)"/>
      <sheetName val="ук(2016)"/>
      <sheetName val="Лист3"/>
      <sheetName val="Лист4"/>
      <sheetName val="гук(2016)"/>
      <sheetName val="Лист1"/>
      <sheetName val="Шкатова 4 тариф 2016"/>
    </sheetNames>
    <sheetDataSet>
      <sheetData sheetId="0">
        <row r="125">
          <cell r="DA125">
            <v>3629.941376213176</v>
          </cell>
        </row>
        <row r="126">
          <cell r="DA126">
            <v>2275.033227658394</v>
          </cell>
        </row>
        <row r="127">
          <cell r="DA127">
            <v>1088.972726392011</v>
          </cell>
        </row>
      </sheetData>
      <sheetData sheetId="1">
        <row r="124">
          <cell r="DA124">
            <v>1674.4816755296504</v>
          </cell>
        </row>
        <row r="125">
          <cell r="DA125">
            <v>1049.4663841952179</v>
          </cell>
        </row>
        <row r="126">
          <cell r="DA126">
            <v>502.34003431682396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96"/>
  <sheetViews>
    <sheetView tabSelected="1" view="pageBreakPreview" zoomScale="85" zoomScaleNormal="90" zoomScaleSheetLayoutView="85" zoomScalePageLayoutView="0" workbookViewId="0" topLeftCell="A1">
      <selection activeCell="V10" sqref="V10"/>
    </sheetView>
  </sheetViews>
  <sheetFormatPr defaultColWidth="9.140625" defaultRowHeight="15"/>
  <cols>
    <col min="1" max="1" width="9.140625" style="2" customWidth="1"/>
    <col min="2" max="2" width="62.421875" style="3" customWidth="1"/>
    <col min="3" max="3" width="24.28125" style="3" customWidth="1"/>
    <col min="4" max="4" width="62.7109375" style="3" customWidth="1"/>
    <col min="5" max="5" width="21.140625" style="3" hidden="1" customWidth="1"/>
    <col min="6" max="6" width="20.00390625" style="3" hidden="1" customWidth="1"/>
    <col min="7" max="13" width="9.140625" style="3" hidden="1" customWidth="1"/>
    <col min="14" max="22" width="9.140625" style="3" customWidth="1"/>
    <col min="23" max="16384" width="9.140625" style="4" customWidth="1"/>
  </cols>
  <sheetData>
    <row r="1" ht="15.75">
      <c r="E1" s="3" t="s">
        <v>97</v>
      </c>
    </row>
    <row r="2" spans="1:22" s="6" customFormat="1" ht="33.75" customHeight="1">
      <c r="A2" s="47" t="s">
        <v>180</v>
      </c>
      <c r="B2" s="47"/>
      <c r="C2" s="47"/>
      <c r="D2" s="47"/>
      <c r="E2" s="5">
        <v>91.74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4" spans="1:4" ht="15.75">
      <c r="A4" s="7" t="s">
        <v>17</v>
      </c>
      <c r="B4" s="8" t="s">
        <v>18</v>
      </c>
      <c r="C4" s="8" t="s">
        <v>19</v>
      </c>
      <c r="D4" s="8" t="s">
        <v>20</v>
      </c>
    </row>
    <row r="5" spans="1:4" ht="15.75">
      <c r="A5" s="7" t="s">
        <v>23</v>
      </c>
      <c r="B5" s="8" t="s">
        <v>21</v>
      </c>
      <c r="C5" s="8" t="s">
        <v>22</v>
      </c>
      <c r="D5" s="9" t="s">
        <v>181</v>
      </c>
    </row>
    <row r="6" spans="1:4" ht="15.75">
      <c r="A6" s="7" t="s">
        <v>24</v>
      </c>
      <c r="B6" s="8" t="s">
        <v>25</v>
      </c>
      <c r="C6" s="8" t="s">
        <v>22</v>
      </c>
      <c r="D6" s="9" t="s">
        <v>184</v>
      </c>
    </row>
    <row r="7" spans="1:4" ht="15.75">
      <c r="A7" s="7" t="s">
        <v>12</v>
      </c>
      <c r="B7" s="8" t="s">
        <v>26</v>
      </c>
      <c r="C7" s="8" t="s">
        <v>22</v>
      </c>
      <c r="D7" s="9" t="s">
        <v>185</v>
      </c>
    </row>
    <row r="8" spans="1:4" ht="42.75" customHeight="1">
      <c r="A8" s="46" t="s">
        <v>55</v>
      </c>
      <c r="B8" s="46"/>
      <c r="C8" s="46"/>
      <c r="D8" s="46"/>
    </row>
    <row r="9" spans="1:4" ht="15.75">
      <c r="A9" s="7" t="s">
        <v>13</v>
      </c>
      <c r="B9" s="8" t="s">
        <v>27</v>
      </c>
      <c r="C9" s="8" t="s">
        <v>28</v>
      </c>
      <c r="D9" s="25">
        <f>'[1]по форме'!$D$23</f>
        <v>181.51</v>
      </c>
    </row>
    <row r="10" spans="1:4" ht="31.5">
      <c r="A10" s="7" t="s">
        <v>14</v>
      </c>
      <c r="B10" s="8" t="s">
        <v>29</v>
      </c>
      <c r="C10" s="8" t="s">
        <v>28</v>
      </c>
      <c r="D10" s="25">
        <f>'[1]по форме'!$D$24</f>
        <v>-222264.632314</v>
      </c>
    </row>
    <row r="11" spans="1:4" ht="15.75">
      <c r="A11" s="7" t="s">
        <v>30</v>
      </c>
      <c r="B11" s="8" t="s">
        <v>31</v>
      </c>
      <c r="C11" s="8" t="s">
        <v>28</v>
      </c>
      <c r="D11" s="25">
        <f>'[1]по форме'!$D$25</f>
        <v>8928.83</v>
      </c>
    </row>
    <row r="12" spans="1:4" ht="31.5">
      <c r="A12" s="7" t="s">
        <v>32</v>
      </c>
      <c r="B12" s="8" t="s">
        <v>33</v>
      </c>
      <c r="C12" s="8" t="s">
        <v>28</v>
      </c>
      <c r="D12" s="25">
        <f>D13+D14+D15</f>
        <v>10220.235424305274</v>
      </c>
    </row>
    <row r="13" spans="1:4" ht="15.75">
      <c r="A13" s="7" t="s">
        <v>47</v>
      </c>
      <c r="B13" s="1" t="s">
        <v>34</v>
      </c>
      <c r="C13" s="8" t="s">
        <v>28</v>
      </c>
      <c r="D13" s="25">
        <f>'[2]УК 2022'!$DA$126+'[2]УК 2021'!$DA$125</f>
        <v>3324.499611853612</v>
      </c>
    </row>
    <row r="14" spans="1:4" ht="15.75">
      <c r="A14" s="7" t="s">
        <v>48</v>
      </c>
      <c r="B14" s="1" t="s">
        <v>35</v>
      </c>
      <c r="C14" s="8" t="s">
        <v>28</v>
      </c>
      <c r="D14" s="25">
        <f>'[2]УК 2022'!$DA$125+'[2]УК 2021'!$DA$124</f>
        <v>5304.423051742827</v>
      </c>
    </row>
    <row r="15" spans="1:4" ht="15.75">
      <c r="A15" s="7" t="s">
        <v>49</v>
      </c>
      <c r="B15" s="1" t="s">
        <v>36</v>
      </c>
      <c r="C15" s="8" t="s">
        <v>28</v>
      </c>
      <c r="D15" s="25">
        <f>'[2]УК 2022'!$DA$127+'[2]УК 2021'!$DA$126</f>
        <v>1591.312760708835</v>
      </c>
    </row>
    <row r="16" spans="1:6" ht="15.75">
      <c r="A16" s="1" t="s">
        <v>37</v>
      </c>
      <c r="B16" s="1" t="s">
        <v>38</v>
      </c>
      <c r="C16" s="1" t="s">
        <v>28</v>
      </c>
      <c r="D16" s="21">
        <f>D17</f>
        <v>6971.555424305274</v>
      </c>
      <c r="E16" s="3">
        <v>6971.56</v>
      </c>
      <c r="F16" s="43">
        <f>D16-E16</f>
        <v>-0.004575694726554502</v>
      </c>
    </row>
    <row r="17" spans="1:4" ht="31.5">
      <c r="A17" s="1" t="s">
        <v>15</v>
      </c>
      <c r="B17" s="1" t="s">
        <v>50</v>
      </c>
      <c r="C17" s="1" t="s">
        <v>28</v>
      </c>
      <c r="D17" s="21">
        <f>D12-D25+D76+D92</f>
        <v>6971.555424305274</v>
      </c>
    </row>
    <row r="18" spans="1:4" ht="31.5">
      <c r="A18" s="1" t="s">
        <v>101</v>
      </c>
      <c r="B18" s="1" t="s">
        <v>102</v>
      </c>
      <c r="C18" s="1" t="s">
        <v>28</v>
      </c>
      <c r="D18" s="21">
        <v>0</v>
      </c>
    </row>
    <row r="19" spans="1:4" ht="15.75">
      <c r="A19" s="1" t="s">
        <v>103</v>
      </c>
      <c r="B19" s="1" t="s">
        <v>104</v>
      </c>
      <c r="C19" s="1" t="s">
        <v>28</v>
      </c>
      <c r="D19" s="21">
        <v>0</v>
      </c>
    </row>
    <row r="20" spans="1:4" ht="15.75">
      <c r="A20" s="1" t="s">
        <v>16</v>
      </c>
      <c r="B20" s="1" t="s">
        <v>39</v>
      </c>
      <c r="C20" s="1" t="s">
        <v>28</v>
      </c>
      <c r="D20" s="21">
        <v>0</v>
      </c>
    </row>
    <row r="21" spans="1:4" ht="15.75">
      <c r="A21" s="1" t="s">
        <v>40</v>
      </c>
      <c r="B21" s="1" t="s">
        <v>41</v>
      </c>
      <c r="C21" s="1" t="s">
        <v>28</v>
      </c>
      <c r="D21" s="21">
        <v>0</v>
      </c>
    </row>
    <row r="22" spans="1:4" ht="15.75">
      <c r="A22" s="1" t="s">
        <v>42</v>
      </c>
      <c r="B22" s="1" t="s">
        <v>43</v>
      </c>
      <c r="C22" s="1" t="s">
        <v>28</v>
      </c>
      <c r="D22" s="21">
        <f>D16+D10+D9</f>
        <v>-215111.56688969472</v>
      </c>
    </row>
    <row r="23" spans="1:4" ht="15.75">
      <c r="A23" s="1" t="s">
        <v>44</v>
      </c>
      <c r="B23" s="1" t="s">
        <v>51</v>
      </c>
      <c r="C23" s="1" t="s">
        <v>28</v>
      </c>
      <c r="D23" s="21">
        <v>118.19</v>
      </c>
    </row>
    <row r="24" spans="1:4" ht="15.75">
      <c r="A24" s="1" t="s">
        <v>45</v>
      </c>
      <c r="B24" s="1" t="s">
        <v>52</v>
      </c>
      <c r="C24" s="1" t="s">
        <v>28</v>
      </c>
      <c r="D24" s="21">
        <f>D22-D71</f>
        <v>-225331.802314</v>
      </c>
    </row>
    <row r="25" spans="1:5" ht="15.75">
      <c r="A25" s="1" t="s">
        <v>46</v>
      </c>
      <c r="B25" s="1" t="s">
        <v>53</v>
      </c>
      <c r="C25" s="1" t="s">
        <v>28</v>
      </c>
      <c r="D25" s="21">
        <v>6948.68</v>
      </c>
      <c r="E25" s="43">
        <f>D25+F16</f>
        <v>6948.675424305274</v>
      </c>
    </row>
    <row r="26" spans="1:22" s="10" customFormat="1" ht="35.25" customHeight="1">
      <c r="A26" s="48" t="s">
        <v>54</v>
      </c>
      <c r="B26" s="48"/>
      <c r="C26" s="48"/>
      <c r="D26" s="48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</row>
    <row r="27" spans="1:22" s="12" customFormat="1" ht="30.75" customHeight="1">
      <c r="A27" s="26" t="s">
        <v>17</v>
      </c>
      <c r="B27" s="15" t="s">
        <v>56</v>
      </c>
      <c r="C27" s="15" t="s">
        <v>113</v>
      </c>
      <c r="D27" s="27" t="s">
        <v>114</v>
      </c>
      <c r="E27" s="44" t="s">
        <v>182</v>
      </c>
      <c r="F27" s="44" t="s">
        <v>183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</row>
    <row r="28" spans="1:22" s="14" customFormat="1" ht="15.75">
      <c r="A28" s="26" t="s">
        <v>115</v>
      </c>
      <c r="B28" s="28" t="s">
        <v>116</v>
      </c>
      <c r="C28" s="29" t="s">
        <v>22</v>
      </c>
      <c r="D28" s="30" t="s">
        <v>22</v>
      </c>
      <c r="E28" s="44"/>
      <c r="F28" s="44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</row>
    <row r="29" spans="1:22" s="14" customFormat="1" ht="15.75">
      <c r="A29" s="31" t="s">
        <v>59</v>
      </c>
      <c r="B29" s="32" t="s">
        <v>117</v>
      </c>
      <c r="C29" s="33" t="s">
        <v>118</v>
      </c>
      <c r="D29" s="34">
        <f>E29*E$2*4+F29*E$2*8</f>
        <v>40.08019997267625</v>
      </c>
      <c r="E29" s="35">
        <v>0.03447889970399999</v>
      </c>
      <c r="F29" s="35">
        <v>0.037371679389165594</v>
      </c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</row>
    <row r="30" spans="1:22" s="14" customFormat="1" ht="15.75">
      <c r="A30" s="31" t="s">
        <v>106</v>
      </c>
      <c r="B30" s="32" t="s">
        <v>65</v>
      </c>
      <c r="C30" s="33" t="s">
        <v>118</v>
      </c>
      <c r="D30" s="34">
        <f aca="true" t="shared" si="0" ref="D30:D50">E30*E$2*4+F30*E$2*8</f>
        <v>66.87824969520565</v>
      </c>
      <c r="E30" s="35">
        <v>0.05753186025</v>
      </c>
      <c r="F30" s="35">
        <v>0.062358783324975</v>
      </c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</row>
    <row r="31" spans="1:22" s="14" customFormat="1" ht="15.75">
      <c r="A31" s="31" t="s">
        <v>61</v>
      </c>
      <c r="B31" s="32" t="s">
        <v>0</v>
      </c>
      <c r="C31" s="33" t="s">
        <v>118</v>
      </c>
      <c r="D31" s="34">
        <f t="shared" si="0"/>
        <v>795.4512004815662</v>
      </c>
      <c r="E31" s="35">
        <v>0.684285062937</v>
      </c>
      <c r="F31" s="35">
        <v>0.7416965797174143</v>
      </c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</row>
    <row r="32" spans="1:22" s="14" customFormat="1" ht="15.75">
      <c r="A32" s="31" t="s">
        <v>107</v>
      </c>
      <c r="B32" s="32" t="s">
        <v>98</v>
      </c>
      <c r="C32" s="33" t="s">
        <v>118</v>
      </c>
      <c r="D32" s="34">
        <f t="shared" si="0"/>
        <v>0.4674984444713404</v>
      </c>
      <c r="E32" s="35">
        <v>0.00040216445999999994</v>
      </c>
      <c r="F32" s="35">
        <v>0.000435906058194</v>
      </c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</row>
    <row r="33" spans="1:22" s="17" customFormat="1" ht="24.75" customHeight="1">
      <c r="A33" s="31" t="s">
        <v>108</v>
      </c>
      <c r="B33" s="32" t="s">
        <v>11</v>
      </c>
      <c r="C33" s="33" t="s">
        <v>118</v>
      </c>
      <c r="D33" s="34">
        <f t="shared" si="0"/>
        <v>241.78889687378705</v>
      </c>
      <c r="E33" s="35">
        <v>0.20799834158849997</v>
      </c>
      <c r="F33" s="35">
        <v>0.22544940244777514</v>
      </c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</row>
    <row r="34" spans="1:22" s="10" customFormat="1" ht="15.75">
      <c r="A34" s="31" t="s">
        <v>109</v>
      </c>
      <c r="B34" s="32" t="s">
        <v>121</v>
      </c>
      <c r="C34" s="33" t="s">
        <v>118</v>
      </c>
      <c r="D34" s="34">
        <f t="shared" si="0"/>
        <v>186.4773378588765</v>
      </c>
      <c r="E34" s="35">
        <v>0.16041670035299999</v>
      </c>
      <c r="F34" s="35">
        <v>0.17387566151261669</v>
      </c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</row>
    <row r="35" spans="1:22" s="10" customFormat="1" ht="15.75">
      <c r="A35" s="31" t="s">
        <v>63</v>
      </c>
      <c r="B35" s="32" t="s">
        <v>123</v>
      </c>
      <c r="C35" s="33" t="s">
        <v>118</v>
      </c>
      <c r="D35" s="34">
        <f t="shared" si="0"/>
        <v>454.30070366255654</v>
      </c>
      <c r="E35" s="35">
        <v>0.3908111338695</v>
      </c>
      <c r="F35" s="35">
        <v>0.42360018800115107</v>
      </c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</row>
    <row r="36" spans="1:22" s="10" customFormat="1" ht="31.5">
      <c r="A36" s="31" t="s">
        <v>110</v>
      </c>
      <c r="B36" s="32" t="s">
        <v>125</v>
      </c>
      <c r="C36" s="33" t="s">
        <v>118</v>
      </c>
      <c r="D36" s="34">
        <f t="shared" si="0"/>
        <v>5.77620300280145</v>
      </c>
      <c r="E36" s="35">
        <v>0.004968965327999999</v>
      </c>
      <c r="F36" s="35">
        <v>0.0053858615190192</v>
      </c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</row>
    <row r="37" spans="1:22" s="10" customFormat="1" ht="31.5">
      <c r="A37" s="31" t="s">
        <v>119</v>
      </c>
      <c r="B37" s="32" t="s">
        <v>127</v>
      </c>
      <c r="C37" s="33" t="s">
        <v>118</v>
      </c>
      <c r="D37" s="34">
        <f t="shared" si="0"/>
        <v>59.822919004059</v>
      </c>
      <c r="E37" s="35">
        <v>0.05146252827449999</v>
      </c>
      <c r="F37" s="35">
        <v>0.05578023439673055</v>
      </c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</row>
    <row r="38" spans="1:22" s="10" customFormat="1" ht="31.5">
      <c r="A38" s="31" t="s">
        <v>120</v>
      </c>
      <c r="B38" s="32" t="s">
        <v>129</v>
      </c>
      <c r="C38" s="33" t="s">
        <v>118</v>
      </c>
      <c r="D38" s="34">
        <f t="shared" si="0"/>
        <v>151.16042759264715</v>
      </c>
      <c r="E38" s="35">
        <v>0.130035409647</v>
      </c>
      <c r="F38" s="35">
        <v>0.1409453805163833</v>
      </c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</row>
    <row r="39" spans="1:22" s="17" customFormat="1" ht="27" customHeight="1">
      <c r="A39" s="31" t="s">
        <v>122</v>
      </c>
      <c r="B39" s="32" t="s">
        <v>131</v>
      </c>
      <c r="C39" s="33" t="s">
        <v>118</v>
      </c>
      <c r="D39" s="34">
        <f t="shared" si="0"/>
        <v>252.66602734848692</v>
      </c>
      <c r="E39" s="35">
        <v>0.21735536802449998</v>
      </c>
      <c r="F39" s="35">
        <v>0.23559148340175554</v>
      </c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</row>
    <row r="40" spans="1:22" s="10" customFormat="1" ht="15.75">
      <c r="A40" s="31" t="s">
        <v>124</v>
      </c>
      <c r="B40" s="32" t="s">
        <v>133</v>
      </c>
      <c r="C40" s="33" t="s">
        <v>118</v>
      </c>
      <c r="D40" s="34">
        <f t="shared" si="0"/>
        <v>492.2070358684409</v>
      </c>
      <c r="E40" s="35">
        <v>0.42341996883449995</v>
      </c>
      <c r="F40" s="35">
        <v>0.4589449042197145</v>
      </c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</row>
    <row r="41" spans="1:22" s="10" customFormat="1" ht="15.75">
      <c r="A41" s="31" t="s">
        <v>126</v>
      </c>
      <c r="B41" s="32" t="s">
        <v>105</v>
      </c>
      <c r="C41" s="33" t="s">
        <v>118</v>
      </c>
      <c r="D41" s="34">
        <f t="shared" si="0"/>
        <v>267.3558673592086</v>
      </c>
      <c r="E41" s="35">
        <v>0.22999226905649997</v>
      </c>
      <c r="F41" s="35">
        <v>0.24928862043034034</v>
      </c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</row>
    <row r="42" spans="1:22" s="10" customFormat="1" ht="31.5">
      <c r="A42" s="31" t="s">
        <v>128</v>
      </c>
      <c r="B42" s="32" t="s">
        <v>179</v>
      </c>
      <c r="C42" s="33" t="s">
        <v>118</v>
      </c>
      <c r="D42" s="34">
        <f t="shared" si="0"/>
        <v>45.34345329334943</v>
      </c>
      <c r="E42" s="35">
        <v>0.0390066012495</v>
      </c>
      <c r="F42" s="35">
        <v>0.04227925509433305</v>
      </c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</row>
    <row r="43" spans="1:22" s="10" customFormat="1" ht="15.75">
      <c r="A43" s="31" t="s">
        <v>130</v>
      </c>
      <c r="B43" s="32" t="s">
        <v>135</v>
      </c>
      <c r="C43" s="33" t="s">
        <v>118</v>
      </c>
      <c r="D43" s="34">
        <f t="shared" si="0"/>
        <v>93.72434786897237</v>
      </c>
      <c r="E43" s="35">
        <v>0.0806261543655</v>
      </c>
      <c r="F43" s="35">
        <v>0.08739068871676545</v>
      </c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</row>
    <row r="44" spans="1:22" s="10" customFormat="1" ht="15.75">
      <c r="A44" s="31" t="s">
        <v>132</v>
      </c>
      <c r="B44" s="32" t="s">
        <v>10</v>
      </c>
      <c r="C44" s="33" t="s">
        <v>118</v>
      </c>
      <c r="D44" s="34">
        <f t="shared" si="0"/>
        <v>940.0549623905029</v>
      </c>
      <c r="E44" s="35">
        <v>0.8086801160325</v>
      </c>
      <c r="F44" s="35">
        <v>0.8765283777676268</v>
      </c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</row>
    <row r="45" spans="1:22" s="17" customFormat="1" ht="31.5">
      <c r="A45" s="31" t="s">
        <v>134</v>
      </c>
      <c r="B45" s="32" t="s">
        <v>138</v>
      </c>
      <c r="C45" s="33" t="s">
        <v>118</v>
      </c>
      <c r="D45" s="34">
        <f t="shared" si="0"/>
        <v>93.73473672329393</v>
      </c>
      <c r="E45" s="35">
        <v>0.08063509135349999</v>
      </c>
      <c r="F45" s="35">
        <v>0.08740037551805864</v>
      </c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</row>
    <row r="46" spans="1:22" s="10" customFormat="1" ht="31.5">
      <c r="A46" s="31" t="s">
        <v>136</v>
      </c>
      <c r="B46" s="32" t="s">
        <v>140</v>
      </c>
      <c r="C46" s="33" t="s">
        <v>118</v>
      </c>
      <c r="D46" s="34">
        <f t="shared" si="0"/>
        <v>204.0409946963067</v>
      </c>
      <c r="E46" s="35">
        <v>0.17552579569049997</v>
      </c>
      <c r="F46" s="35">
        <v>0.19025240994893294</v>
      </c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</row>
    <row r="47" spans="1:22" s="10" customFormat="1" ht="31.5">
      <c r="A47" s="31" t="s">
        <v>137</v>
      </c>
      <c r="B47" s="32" t="s">
        <v>142</v>
      </c>
      <c r="C47" s="33" t="s">
        <v>118</v>
      </c>
      <c r="D47" s="34">
        <f t="shared" si="0"/>
        <v>74.54392557774544</v>
      </c>
      <c r="E47" s="35">
        <v>0.0641262402705</v>
      </c>
      <c r="F47" s="35">
        <v>0.06950643182919496</v>
      </c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</row>
    <row r="48" spans="1:22" s="10" customFormat="1" ht="31.5">
      <c r="A48" s="31" t="s">
        <v>139</v>
      </c>
      <c r="B48" s="32" t="s">
        <v>144</v>
      </c>
      <c r="C48" s="33" t="s">
        <v>118</v>
      </c>
      <c r="D48" s="34">
        <f t="shared" si="0"/>
        <v>144.27911021138704</v>
      </c>
      <c r="E48" s="35">
        <v>0.12411577222049998</v>
      </c>
      <c r="F48" s="35">
        <v>0.13452908550979994</v>
      </c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</row>
    <row r="49" spans="1:22" s="10" customFormat="1" ht="15.75">
      <c r="A49" s="31" t="s">
        <v>141</v>
      </c>
      <c r="B49" s="32" t="s">
        <v>145</v>
      </c>
      <c r="C49" s="33" t="s">
        <v>118</v>
      </c>
      <c r="D49" s="34">
        <f t="shared" si="0"/>
        <v>68.28983527615105</v>
      </c>
      <c r="E49" s="35">
        <v>0.05874617349449999</v>
      </c>
      <c r="F49" s="35">
        <v>0.06367497745068854</v>
      </c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</row>
    <row r="50" spans="1:22" s="10" customFormat="1" ht="31.5">
      <c r="A50" s="31" t="s">
        <v>143</v>
      </c>
      <c r="B50" s="32" t="s">
        <v>146</v>
      </c>
      <c r="C50" s="33" t="s">
        <v>118</v>
      </c>
      <c r="D50" s="34">
        <f t="shared" si="0"/>
        <v>413.74521360466764</v>
      </c>
      <c r="E50" s="35">
        <v>0.35592336696449994</v>
      </c>
      <c r="F50" s="35">
        <v>0.3857853374528215</v>
      </c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</row>
    <row r="51" spans="1:22" s="10" customFormat="1" ht="15.75">
      <c r="A51" s="26" t="s">
        <v>147</v>
      </c>
      <c r="B51" s="36" t="s">
        <v>148</v>
      </c>
      <c r="C51" s="37" t="s">
        <v>22</v>
      </c>
      <c r="D51" s="38" t="s">
        <v>22</v>
      </c>
      <c r="E51" s="35"/>
      <c r="F51" s="35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</row>
    <row r="52" spans="1:22" s="10" customFormat="1" ht="31.5">
      <c r="A52" s="18" t="s">
        <v>149</v>
      </c>
      <c r="B52" s="32" t="s">
        <v>150</v>
      </c>
      <c r="C52" s="37" t="s">
        <v>22</v>
      </c>
      <c r="D52" s="38" t="s">
        <v>22</v>
      </c>
      <c r="E52" s="35"/>
      <c r="F52" s="35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</row>
    <row r="53" spans="1:22" s="17" customFormat="1" ht="31.5">
      <c r="A53" s="18" t="s">
        <v>151</v>
      </c>
      <c r="B53" s="32" t="s">
        <v>5</v>
      </c>
      <c r="C53" s="37" t="s">
        <v>152</v>
      </c>
      <c r="D53" s="34">
        <f>E53*E$2*4+F53*E$2*8</f>
        <v>206.47847964150873</v>
      </c>
      <c r="E53" s="35">
        <v>0.1776226365</v>
      </c>
      <c r="F53" s="35">
        <v>0.19252517570235</v>
      </c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</row>
    <row r="54" spans="1:22" s="10" customFormat="1" ht="15.75">
      <c r="A54" s="18" t="s">
        <v>153</v>
      </c>
      <c r="B54" s="32" t="s">
        <v>9</v>
      </c>
      <c r="C54" s="37" t="s">
        <v>7</v>
      </c>
      <c r="D54" s="34">
        <f>E54*E$2*4+F54*E$2*8</f>
        <v>205.1798728513105</v>
      </c>
      <c r="E54" s="35">
        <v>0.17650551299999998</v>
      </c>
      <c r="F54" s="35">
        <v>0.1913143255407</v>
      </c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</row>
    <row r="55" spans="1:22" s="10" customFormat="1" ht="31.5">
      <c r="A55" s="18" t="s">
        <v>154</v>
      </c>
      <c r="B55" s="32" t="s">
        <v>157</v>
      </c>
      <c r="C55" s="37" t="s">
        <v>118</v>
      </c>
      <c r="D55" s="34">
        <f>E55*E$2*4+F55*E$2*8</f>
        <v>280.49906668280425</v>
      </c>
      <c r="E55" s="35">
        <v>0.24129867599999996</v>
      </c>
      <c r="F55" s="35">
        <v>0.2615436349164</v>
      </c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</row>
    <row r="56" spans="1:22" s="10" customFormat="1" ht="15.75">
      <c r="A56" s="18" t="s">
        <v>155</v>
      </c>
      <c r="B56" s="32" t="s">
        <v>158</v>
      </c>
      <c r="C56" s="37" t="s">
        <v>6</v>
      </c>
      <c r="D56" s="34">
        <f>E56*E$2*4+F56*E$2*8</f>
        <v>57.13869876871938</v>
      </c>
      <c r="E56" s="35">
        <v>0.04915343399999999</v>
      </c>
      <c r="F56" s="35">
        <v>0.05327740711259999</v>
      </c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</row>
    <row r="57" spans="1:22" s="10" customFormat="1" ht="15.75">
      <c r="A57" s="18" t="s">
        <v>156</v>
      </c>
      <c r="B57" s="32" t="s">
        <v>159</v>
      </c>
      <c r="C57" s="37" t="s">
        <v>4</v>
      </c>
      <c r="D57" s="34">
        <f>E57*E$2*4+F57*E$2*8</f>
        <v>44.15263086673771</v>
      </c>
      <c r="E57" s="35">
        <v>0.037982199</v>
      </c>
      <c r="F57" s="35">
        <v>0.04116890549610001</v>
      </c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</row>
    <row r="58" spans="1:22" s="10" customFormat="1" ht="31.5">
      <c r="A58" s="18" t="s">
        <v>160</v>
      </c>
      <c r="B58" s="32" t="s">
        <v>161</v>
      </c>
      <c r="C58" s="30" t="s">
        <v>22</v>
      </c>
      <c r="D58" s="30" t="s">
        <v>22</v>
      </c>
      <c r="E58" s="35"/>
      <c r="F58" s="35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</row>
    <row r="59" spans="1:22" s="10" customFormat="1" ht="15.75">
      <c r="A59" s="18" t="s">
        <v>162</v>
      </c>
      <c r="B59" s="32" t="s">
        <v>163</v>
      </c>
      <c r="C59" s="37" t="s">
        <v>8</v>
      </c>
      <c r="D59" s="34">
        <f>E59*E$2*4+F59*E$2*8</f>
        <v>348.026619773109</v>
      </c>
      <c r="E59" s="35">
        <v>0.29938909799999996</v>
      </c>
      <c r="F59" s="35">
        <v>0.3245078433222</v>
      </c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</row>
    <row r="60" spans="1:22" s="10" customFormat="1" ht="15.75">
      <c r="A60" s="18" t="s">
        <v>164</v>
      </c>
      <c r="B60" s="32" t="s">
        <v>166</v>
      </c>
      <c r="C60" s="37" t="s">
        <v>6</v>
      </c>
      <c r="D60" s="34">
        <f>E60*E$2*4+F60*E$2*8</f>
        <v>31.166562964756032</v>
      </c>
      <c r="E60" s="35">
        <v>0.026810964</v>
      </c>
      <c r="F60" s="35">
        <v>0.029060403879600002</v>
      </c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</row>
    <row r="61" spans="1:22" s="10" customFormat="1" ht="15.75">
      <c r="A61" s="18" t="s">
        <v>165</v>
      </c>
      <c r="B61" s="32" t="s">
        <v>167</v>
      </c>
      <c r="C61" s="37" t="s">
        <v>8</v>
      </c>
      <c r="D61" s="34">
        <f>E61*E$2*4+F61*E$2*8</f>
        <v>15.583281482378016</v>
      </c>
      <c r="E61" s="35">
        <v>0.013405482</v>
      </c>
      <c r="F61" s="35">
        <v>0.014530201939800001</v>
      </c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</row>
    <row r="62" spans="1:22" s="10" customFormat="1" ht="15.75">
      <c r="A62" s="26" t="s">
        <v>168</v>
      </c>
      <c r="B62" s="39" t="s">
        <v>169</v>
      </c>
      <c r="C62" s="30" t="s">
        <v>22</v>
      </c>
      <c r="D62" s="30" t="s">
        <v>22</v>
      </c>
      <c r="E62" s="35"/>
      <c r="F62" s="35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</row>
    <row r="63" spans="1:22" s="10" customFormat="1" ht="15.75">
      <c r="A63" s="18" t="s">
        <v>57</v>
      </c>
      <c r="B63" s="40" t="s">
        <v>2</v>
      </c>
      <c r="C63" s="37" t="s">
        <v>118</v>
      </c>
      <c r="D63" s="34">
        <f>E63*E$2*4+F63*E$2*8</f>
        <v>38.640045042346486</v>
      </c>
      <c r="E63" s="35">
        <v>0.0332400097425</v>
      </c>
      <c r="F63" s="35">
        <v>0.03602884655989575</v>
      </c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</row>
    <row r="64" spans="1:22" s="10" customFormat="1" ht="31.5">
      <c r="A64" s="26" t="s">
        <v>170</v>
      </c>
      <c r="B64" s="41" t="s">
        <v>171</v>
      </c>
      <c r="C64" s="30" t="s">
        <v>22</v>
      </c>
      <c r="D64" s="30" t="s">
        <v>22</v>
      </c>
      <c r="E64" s="35"/>
      <c r="F64" s="35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</row>
    <row r="65" spans="1:22" s="10" customFormat="1" ht="31.5">
      <c r="A65" s="18" t="s">
        <v>58</v>
      </c>
      <c r="B65" s="42" t="s">
        <v>172</v>
      </c>
      <c r="C65" s="37" t="s">
        <v>173</v>
      </c>
      <c r="D65" s="34">
        <f>E65*E$2*4+F65*E$2*8</f>
        <v>131.29044509582496</v>
      </c>
      <c r="E65" s="35">
        <v>0.11294230297349998</v>
      </c>
      <c r="F65" s="35">
        <v>0.12241816219297665</v>
      </c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</row>
    <row r="66" spans="1:22" s="10" customFormat="1" ht="15.75">
      <c r="A66" s="18" t="s">
        <v>111</v>
      </c>
      <c r="B66" s="42" t="s">
        <v>174</v>
      </c>
      <c r="C66" s="37" t="s">
        <v>118</v>
      </c>
      <c r="D66" s="34">
        <f>E66*E$2*4+F66*E$2*8</f>
        <v>80.94345983984199</v>
      </c>
      <c r="E66" s="35">
        <v>0.06963142487849998</v>
      </c>
      <c r="F66" s="35">
        <v>0.07547350142580614</v>
      </c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</row>
    <row r="67" spans="1:22" s="10" customFormat="1" ht="15.75">
      <c r="A67" s="26" t="s">
        <v>175</v>
      </c>
      <c r="B67" s="41" t="s">
        <v>176</v>
      </c>
      <c r="C67" s="9" t="s">
        <v>22</v>
      </c>
      <c r="D67" s="30" t="s">
        <v>22</v>
      </c>
      <c r="E67" s="35"/>
      <c r="F67" s="35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</row>
    <row r="68" spans="1:22" s="10" customFormat="1" ht="15.75">
      <c r="A68" s="18" t="s">
        <v>60</v>
      </c>
      <c r="B68" s="40" t="s">
        <v>177</v>
      </c>
      <c r="C68" s="37" t="s">
        <v>3</v>
      </c>
      <c r="D68" s="34">
        <f>E68*E$2*4+F68*E$2*8</f>
        <v>1149.2670093253787</v>
      </c>
      <c r="E68" s="35">
        <v>0.9886542974999999</v>
      </c>
      <c r="F68" s="35">
        <v>1.07160239306025</v>
      </c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</row>
    <row r="69" spans="1:22" s="10" customFormat="1" ht="15.75">
      <c r="A69" s="18" t="s">
        <v>112</v>
      </c>
      <c r="B69" s="40" t="s">
        <v>1</v>
      </c>
      <c r="C69" s="30" t="s">
        <v>22</v>
      </c>
      <c r="D69" s="34">
        <f>E69*E$2*4+F69*E$2*8</f>
        <v>1591.312760708835</v>
      </c>
      <c r="E69" s="35">
        <v>1.3689231369</v>
      </c>
      <c r="F69" s="35">
        <v>1.48377578808591</v>
      </c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</row>
    <row r="70" spans="1:22" s="10" customFormat="1" ht="15.75">
      <c r="A70" s="18" t="s">
        <v>62</v>
      </c>
      <c r="B70" s="40" t="s">
        <v>178</v>
      </c>
      <c r="C70" s="9"/>
      <c r="D70" s="34">
        <f>E70*E$2*4+F70*E$2*8</f>
        <v>948.3673444545611</v>
      </c>
      <c r="E70" s="35">
        <v>0.8158308235559999</v>
      </c>
      <c r="F70" s="35">
        <v>0.8842790296523484</v>
      </c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</row>
    <row r="71" spans="1:22" s="10" customFormat="1" ht="15.75">
      <c r="A71" s="18"/>
      <c r="B71" s="15" t="s">
        <v>64</v>
      </c>
      <c r="C71" s="9" t="s">
        <v>28</v>
      </c>
      <c r="D71" s="19">
        <f>SUM(D29:D50)+SUM(D53:D57)+SUM(D59:D61)+SUM(D63:D63)+SUM(D65:D66)+SUM(D68:D70)</f>
        <v>10220.235424305272</v>
      </c>
      <c r="E71" s="19">
        <f>SUM(E29:E50)+SUM(E53:E57)+SUM(E59:E61)+SUM(E63:E63)+SUM(E65:E66)+SUM(E68:E70)</f>
        <v>8.791933982019</v>
      </c>
      <c r="F71" s="19">
        <f>SUM(F29:F50)+SUM(F53:F57)+SUM(F59:F61)+SUM(F63:F63)+SUM(F65:F66)+SUM(F68:F70)</f>
        <v>9.529577243110394</v>
      </c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</row>
    <row r="72" spans="1:4" ht="15.75">
      <c r="A72" s="46" t="s">
        <v>66</v>
      </c>
      <c r="B72" s="46"/>
      <c r="C72" s="46"/>
      <c r="D72" s="46"/>
    </row>
    <row r="73" spans="1:4" ht="15.75">
      <c r="A73" s="7" t="s">
        <v>67</v>
      </c>
      <c r="B73" s="8" t="s">
        <v>68</v>
      </c>
      <c r="C73" s="8" t="s">
        <v>69</v>
      </c>
      <c r="D73" s="22">
        <v>0</v>
      </c>
    </row>
    <row r="74" spans="1:4" ht="15.75">
      <c r="A74" s="7" t="s">
        <v>70</v>
      </c>
      <c r="B74" s="8" t="s">
        <v>71</v>
      </c>
      <c r="C74" s="8" t="s">
        <v>69</v>
      </c>
      <c r="D74" s="22">
        <v>0</v>
      </c>
    </row>
    <row r="75" spans="1:4" ht="15.75">
      <c r="A75" s="7" t="s">
        <v>72</v>
      </c>
      <c r="B75" s="8" t="s">
        <v>73</v>
      </c>
      <c r="C75" s="8" t="s">
        <v>69</v>
      </c>
      <c r="D75" s="8">
        <v>0</v>
      </c>
    </row>
    <row r="76" spans="1:4" ht="15.75">
      <c r="A76" s="7" t="s">
        <v>74</v>
      </c>
      <c r="B76" s="8" t="s">
        <v>75</v>
      </c>
      <c r="C76" s="8" t="s">
        <v>28</v>
      </c>
      <c r="D76" s="23">
        <v>0</v>
      </c>
    </row>
    <row r="77" spans="1:4" ht="15.75">
      <c r="A77" s="46" t="s">
        <v>76</v>
      </c>
      <c r="B77" s="46"/>
      <c r="C77" s="46"/>
      <c r="D77" s="46"/>
    </row>
    <row r="78" spans="1:5" ht="31.5">
      <c r="A78" s="7" t="s">
        <v>77</v>
      </c>
      <c r="B78" s="8" t="s">
        <v>27</v>
      </c>
      <c r="C78" s="8" t="s">
        <v>28</v>
      </c>
      <c r="D78" s="8">
        <v>0</v>
      </c>
      <c r="E78" s="3" t="s">
        <v>100</v>
      </c>
    </row>
    <row r="79" spans="1:5" ht="31.5">
      <c r="A79" s="7" t="s">
        <v>78</v>
      </c>
      <c r="B79" s="8" t="s">
        <v>29</v>
      </c>
      <c r="C79" s="8" t="s">
        <v>28</v>
      </c>
      <c r="D79" s="8">
        <v>0</v>
      </c>
      <c r="E79" s="3" t="s">
        <v>100</v>
      </c>
    </row>
    <row r="80" spans="1:5" ht="31.5">
      <c r="A80" s="7" t="s">
        <v>79</v>
      </c>
      <c r="B80" s="8" t="s">
        <v>31</v>
      </c>
      <c r="C80" s="8" t="s">
        <v>28</v>
      </c>
      <c r="D80" s="8">
        <v>0</v>
      </c>
      <c r="E80" s="3" t="s">
        <v>100</v>
      </c>
    </row>
    <row r="81" spans="1:5" ht="31.5">
      <c r="A81" s="7" t="s">
        <v>80</v>
      </c>
      <c r="B81" s="8" t="s">
        <v>51</v>
      </c>
      <c r="C81" s="8" t="s">
        <v>28</v>
      </c>
      <c r="D81" s="8">
        <v>0</v>
      </c>
      <c r="E81" s="3" t="s">
        <v>100</v>
      </c>
    </row>
    <row r="82" spans="1:5" ht="31.5">
      <c r="A82" s="7" t="s">
        <v>81</v>
      </c>
      <c r="B82" s="8" t="s">
        <v>82</v>
      </c>
      <c r="C82" s="8" t="s">
        <v>28</v>
      </c>
      <c r="D82" s="8">
        <v>0</v>
      </c>
      <c r="E82" s="3" t="s">
        <v>100</v>
      </c>
    </row>
    <row r="83" spans="1:5" ht="31.5">
      <c r="A83" s="7" t="s">
        <v>83</v>
      </c>
      <c r="B83" s="8" t="s">
        <v>53</v>
      </c>
      <c r="C83" s="8" t="s">
        <v>28</v>
      </c>
      <c r="D83" s="8">
        <v>0</v>
      </c>
      <c r="E83" s="3" t="s">
        <v>100</v>
      </c>
    </row>
    <row r="84" spans="1:4" ht="15.75">
      <c r="A84" s="46" t="s">
        <v>84</v>
      </c>
      <c r="B84" s="46"/>
      <c r="C84" s="46"/>
      <c r="D84" s="46"/>
    </row>
    <row r="85" spans="1:5" ht="31.5">
      <c r="A85" s="7" t="s">
        <v>85</v>
      </c>
      <c r="B85" s="8" t="s">
        <v>68</v>
      </c>
      <c r="C85" s="8" t="s">
        <v>69</v>
      </c>
      <c r="D85" s="8">
        <v>0</v>
      </c>
      <c r="E85" s="3" t="s">
        <v>100</v>
      </c>
    </row>
    <row r="86" spans="1:5" ht="31.5">
      <c r="A86" s="7" t="s">
        <v>86</v>
      </c>
      <c r="B86" s="8" t="s">
        <v>71</v>
      </c>
      <c r="C86" s="8" t="s">
        <v>69</v>
      </c>
      <c r="D86" s="8">
        <v>0</v>
      </c>
      <c r="E86" s="3" t="s">
        <v>100</v>
      </c>
    </row>
    <row r="87" spans="1:5" ht="31.5">
      <c r="A87" s="7" t="s">
        <v>87</v>
      </c>
      <c r="B87" s="8" t="s">
        <v>88</v>
      </c>
      <c r="C87" s="8" t="s">
        <v>69</v>
      </c>
      <c r="D87" s="8">
        <v>0</v>
      </c>
      <c r="E87" s="3" t="s">
        <v>100</v>
      </c>
    </row>
    <row r="88" spans="1:5" ht="31.5">
      <c r="A88" s="7" t="s">
        <v>89</v>
      </c>
      <c r="B88" s="8" t="s">
        <v>75</v>
      </c>
      <c r="C88" s="8" t="s">
        <v>28</v>
      </c>
      <c r="D88" s="8">
        <v>0</v>
      </c>
      <c r="E88" s="3" t="s">
        <v>100</v>
      </c>
    </row>
    <row r="89" spans="1:4" ht="15.75">
      <c r="A89" s="46" t="s">
        <v>90</v>
      </c>
      <c r="B89" s="46"/>
      <c r="C89" s="46"/>
      <c r="D89" s="46"/>
    </row>
    <row r="90" spans="1:5" ht="15.75">
      <c r="A90" s="7" t="s">
        <v>91</v>
      </c>
      <c r="B90" s="8" t="s">
        <v>92</v>
      </c>
      <c r="C90" s="8" t="s">
        <v>69</v>
      </c>
      <c r="D90" s="8">
        <v>3</v>
      </c>
      <c r="E90" s="3" t="s">
        <v>99</v>
      </c>
    </row>
    <row r="91" spans="1:5" ht="15.75">
      <c r="A91" s="7" t="s">
        <v>93</v>
      </c>
      <c r="B91" s="8" t="s">
        <v>94</v>
      </c>
      <c r="C91" s="8" t="s">
        <v>69</v>
      </c>
      <c r="D91" s="8">
        <v>1</v>
      </c>
      <c r="E91" s="3" t="s">
        <v>99</v>
      </c>
    </row>
    <row r="92" spans="1:5" ht="31.5">
      <c r="A92" s="7" t="s">
        <v>95</v>
      </c>
      <c r="B92" s="8" t="s">
        <v>96</v>
      </c>
      <c r="C92" s="8" t="s">
        <v>28</v>
      </c>
      <c r="D92" s="8">
        <v>3700</v>
      </c>
      <c r="E92" s="3" t="s">
        <v>99</v>
      </c>
    </row>
    <row r="96" spans="1:4" ht="15.75">
      <c r="A96" s="45"/>
      <c r="B96" s="45"/>
      <c r="D96" s="20"/>
    </row>
  </sheetData>
  <sheetProtection password="CC29" sheet="1" objects="1" scenarios="1" selectLockedCells="1" selectUnlockedCells="1"/>
  <mergeCells count="10">
    <mergeCell ref="F27:F28"/>
    <mergeCell ref="A96:B96"/>
    <mergeCell ref="A89:D89"/>
    <mergeCell ref="A2:D2"/>
    <mergeCell ref="A26:D26"/>
    <mergeCell ref="A8:D8"/>
    <mergeCell ref="A72:D72"/>
    <mergeCell ref="A77:D77"/>
    <mergeCell ref="A84:D84"/>
    <mergeCell ref="E27:E28"/>
  </mergeCells>
  <printOptions/>
  <pageMargins left="0.7086614173228347" right="0.7086614173228347" top="0.7480314960629921" bottom="0.7480314960629921" header="0.31496062992125984" footer="0.31496062992125984"/>
  <pageSetup fitToHeight="10000" horizontalDpi="600" verticalDpi="600" orientation="portrait" paperSize="9" scale="55" r:id="rId1"/>
  <rowBreaks count="2" manualBreakCount="2">
    <brk id="50" max="3" man="1"/>
    <brk id="76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chesnokova</cp:lastModifiedBy>
  <cp:lastPrinted>2023-03-31T11:19:13Z</cp:lastPrinted>
  <dcterms:created xsi:type="dcterms:W3CDTF">2010-07-19T21:32:50Z</dcterms:created>
  <dcterms:modified xsi:type="dcterms:W3CDTF">2023-03-31T11:19:23Z</dcterms:modified>
  <cp:category/>
  <cp:version/>
  <cp:contentType/>
  <cp:contentStatus/>
</cp:coreProperties>
</file>