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форме'!$A$1:$D$122</definedName>
  </definedNames>
  <calcPr fullCalcOnLoad="1"/>
</workbook>
</file>

<file path=xl/sharedStrings.xml><?xml version="1.0" encoding="utf-8"?>
<sst xmlns="http://schemas.openxmlformats.org/spreadsheetml/2006/main" count="361" uniqueCount="252">
  <si>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</si>
  <si>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</si>
  <si>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</si>
  <si>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</si>
  <si>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</si>
  <si>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</si>
  <si>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</si>
  <si>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</si>
  <si>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</si>
  <si>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</si>
  <si>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</si>
  <si>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</si>
  <si>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</si>
  <si>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</si>
  <si>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</si>
  <si>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</si>
  <si>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</si>
  <si>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</si>
  <si>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</si>
  <si>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</si>
  <si>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</si>
  <si>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</si>
  <si>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</si>
  <si>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</si>
  <si>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</si>
  <si>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</si>
  <si>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</si>
  <si>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</si>
  <si>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</si>
  <si>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</si>
  <si>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</si>
  <si>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</si>
  <si>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</si>
  <si>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</si>
  <si>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</si>
  <si>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</si>
  <si>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</si>
  <si>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</si>
  <si>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</si>
  <si>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</si>
  <si>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</si>
  <si>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</si>
  <si>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</si>
  <si>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</si>
  <si>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</si>
  <si>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</si>
  <si>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</si>
  <si>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</si>
  <si>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</si>
  <si>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</si>
  <si>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</si>
  <si>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</si>
  <si>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</si>
  <si>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</si>
  <si>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</si>
  <si>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</si>
  <si>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</si>
  <si>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</si>
  <si>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</si>
  <si>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</si>
  <si>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</si>
  <si>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</si>
  <si>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</si>
  <si>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</si>
  <si>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</si>
  <si>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</si>
  <si>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</si>
  <si>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</si>
  <si>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</si>
  <si>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</si>
  <si>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</si>
  <si>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</si>
  <si>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</si>
  <si>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</si>
  <si>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</si>
  <si>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</si>
  <si>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</si>
  <si>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</si>
  <si>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</si>
  <si>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</si>
  <si>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</si>
  <si>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</si>
  <si>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</si>
  <si>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</si>
  <si>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</si>
  <si>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</si>
  <si>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</si>
  <si>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</si>
  <si>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</si>
  <si>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</si>
  <si>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</si>
  <si>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</si>
  <si>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</si>
  <si>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</si>
  <si>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</si>
  <si>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</si>
  <si>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</si>
  <si>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</si>
  <si>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</si>
  <si>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</si>
  <si>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</si>
  <si>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</si>
  <si>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</si>
  <si>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</si>
  <si>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</si>
  <si>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</si>
  <si>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</si>
  <si>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</si>
  <si>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</si>
  <si>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</si>
  <si>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</si>
  <si>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</si>
  <si>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</si>
  <si>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</si>
  <si>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</si>
  <si>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</si>
  <si>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</si>
  <si>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</si>
  <si>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</si>
  <si>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</si>
  <si>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</si>
  <si>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</si>
  <si>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</si>
  <si>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</si>
  <si>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</si>
  <si>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</si>
  <si>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</si>
  <si>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</si>
  <si>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</si>
  <si>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</si>
  <si>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</si>
  <si>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</si>
  <si>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</si>
  <si>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</si>
  <si>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</si>
  <si>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</si>
  <si>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</si>
  <si>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</si>
  <si>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</si>
  <si>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</si>
  <si>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</si>
  <si>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</si>
  <si>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</si>
  <si>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</si>
  <si>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</si>
  <si>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</si>
  <si>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</si>
  <si>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</si>
  <si>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</si>
  <si>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</si>
  <si>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</si>
  <si>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</si>
  <si>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</si>
  <si>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</si>
  <si>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</si>
  <si>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</si>
  <si>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</si>
  <si>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</si>
  <si>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</si>
  <si>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</si>
  <si>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</si>
  <si>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</si>
  <si>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</si>
  <si>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</si>
  <si>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</si>
  <si>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</si>
  <si>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</si>
  <si>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</si>
  <si>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</si>
  <si>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</si>
  <si>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</si>
  <si>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</si>
  <si>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</si>
  <si>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</si>
  <si>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</si>
  <si>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</si>
  <si>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</si>
  <si>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</si>
  <si>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</si>
  <si>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</si>
  <si>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</si>
  <si>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</si>
  <si>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</si>
  <si>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</si>
  <si>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</si>
  <si>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</si>
  <si>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</si>
  <si>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</si>
  <si>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</si>
  <si>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</si>
  <si>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</si>
  <si>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</si>
  <si>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</si>
  <si>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</si>
  <si>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</si>
  <si>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</si>
  <si>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</si>
  <si>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</si>
  <si>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</si>
  <si>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</si>
  <si>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</si>
  <si>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</si>
  <si>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</si>
  <si>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</si>
  <si>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</si>
  <si>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</si>
  <si>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</si>
  <si>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</si>
  <si>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</si>
  <si>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</si>
  <si>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</si>
  <si>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</si>
  <si>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</si>
  <si>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</si>
  <si>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</si>
  <si>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</si>
  <si>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</si>
  <si>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4 раза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</si>
  <si>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</si>
  <si>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</si>
  <si>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</si>
  <si>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</si>
  <si>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</si>
  <si>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</si>
  <si>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</si>
  <si>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</si>
  <si>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</si>
  <si>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</si>
  <si>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</si>
  <si>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</si>
  <si>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</si>
  <si>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</si>
  <si>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</si>
  <si>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</si>
  <si>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</si>
  <si>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</si>
  <si>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</si>
  <si>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</si>
  <si>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</si>
  <si>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</si>
  <si>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</si>
  <si>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</si>
  <si>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</si>
  <si>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</si>
  <si>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</si>
  <si>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23.2</t>
  </si>
  <si>
    <t>Отчет об исполнении управляющей организацией ООО "УК "Слобода" договора управления за 2022 год по дому № 55/2  ул. Гагарина в г. Липецке</t>
  </si>
  <si>
    <t>31.03.2023 г.</t>
  </si>
  <si>
    <t>01.01.2022 г.</t>
  </si>
  <si>
    <t>31.12.2022 г.</t>
  </si>
  <si>
    <t>01.01.22-30.09.22</t>
  </si>
  <si>
    <t>01.10.22-31.12.22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</si>
</sst>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43;&#1072;&#1075;&#1072;&#1088;&#1080;&#1085;&#1072;,%20&#1076;.%2055-2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4958.04</v>
          </cell>
        </row>
        <row r="24">
          <cell r="D24">
            <v>-407333.92700080056</v>
          </cell>
        </row>
        <row r="25">
          <cell r="D25">
            <v>55349.47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T125">
            <v>42788.0005691742</v>
          </cell>
        </row>
        <row r="126">
          <cell r="T126">
            <v>47501.73470510406</v>
          </cell>
        </row>
        <row r="127">
          <cell r="T127">
            <v>11112.904256973712</v>
          </cell>
        </row>
      </sheetData>
      <sheetData sheetId="1">
        <row r="124">
          <cell r="T124">
            <v>118427.90082804923</v>
          </cell>
        </row>
        <row r="125">
          <cell r="T125">
            <v>131474.49406339347</v>
          </cell>
        </row>
        <row r="126">
          <cell r="T126">
            <v>30758.107547671494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tabSelected="1" view="pageBreakPreview" zoomScale="85" zoomScaleNormal="90" zoomScaleSheetLayoutView="85" zoomScalePageLayoutView="0" workbookViewId="0" topLeftCell="A1">
      <selection activeCell="W7" sqref="W7"/>
    </sheetView>
  </sheetViews>
  <sheetFormatPr defaultColWidth="9.140625" defaultRowHeight="15"/>
  <cols>
    <col min="1" max="1" width="9.140625" style="9" customWidth="1"/>
    <col min="2" max="2" width="62.421875" style="13" customWidth="1"/>
    <col min="3" max="3" width="24.28125" style="13" customWidth="1"/>
    <col min="4" max="4" width="62.7109375" style="13" customWidth="1"/>
    <col min="5" max="6" width="19.7109375" style="13" hidden="1" customWidth="1"/>
    <col min="7" max="13" width="9.140625" style="13" hidden="1" customWidth="1"/>
    <col min="14" max="22" width="9.140625" style="13" customWidth="1"/>
    <col min="23" max="16384" width="9.140625" style="2" customWidth="1"/>
  </cols>
  <sheetData>
    <row r="1" ht="15.75">
      <c r="E1" s="13" t="s">
        <v>116</v>
      </c>
    </row>
    <row r="2" spans="1:22" s="5" customFormat="1" ht="33.75" customHeight="1">
      <c r="A2" s="41" t="s">
        <v>246</v>
      </c>
      <c r="B2" s="41"/>
      <c r="C2" s="41"/>
      <c r="D2" s="41"/>
      <c r="E2" s="4">
        <v>2496.3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247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248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249</v>
      </c>
    </row>
    <row r="8" spans="1:4" ht="42.75" customHeight="1">
      <c r="A8" s="40" t="s">
        <v>63</v>
      </c>
      <c r="B8" s="40"/>
      <c r="C8" s="40"/>
      <c r="D8" s="40"/>
    </row>
    <row r="9" spans="1:4" ht="15.75">
      <c r="A9" s="6" t="s">
        <v>17</v>
      </c>
      <c r="B9" s="1" t="s">
        <v>32</v>
      </c>
      <c r="C9" s="1" t="s">
        <v>33</v>
      </c>
      <c r="D9" s="8">
        <f>'[1]по форме'!$D$23</f>
        <v>4958.04</v>
      </c>
    </row>
    <row r="10" spans="1:5" ht="31.5">
      <c r="A10" s="6" t="s">
        <v>18</v>
      </c>
      <c r="B10" s="1" t="s">
        <v>34</v>
      </c>
      <c r="C10" s="1" t="s">
        <v>33</v>
      </c>
      <c r="D10" s="8">
        <f>'[1]по форме'!$D$24</f>
        <v>-407333.92700080056</v>
      </c>
      <c r="E10" s="10"/>
    </row>
    <row r="11" spans="1:4" ht="15.75">
      <c r="A11" s="6" t="s">
        <v>35</v>
      </c>
      <c r="B11" s="1" t="s">
        <v>36</v>
      </c>
      <c r="C11" s="1" t="s">
        <v>33</v>
      </c>
      <c r="D11" s="8">
        <f>'[1]по форме'!$D$25</f>
        <v>55349.47</v>
      </c>
    </row>
    <row r="12" spans="1:4" ht="31.5">
      <c r="A12" s="6" t="s">
        <v>37</v>
      </c>
      <c r="B12" s="1" t="s">
        <v>38</v>
      </c>
      <c r="C12" s="1" t="s">
        <v>33</v>
      </c>
      <c r="D12" s="36">
        <f>D13+D14+D15</f>
        <v>382063.1419703661</v>
      </c>
    </row>
    <row r="13" spans="1:4" ht="15.75">
      <c r="A13" s="6" t="s">
        <v>54</v>
      </c>
      <c r="B13" s="11" t="s">
        <v>39</v>
      </c>
      <c r="C13" s="1" t="s">
        <v>33</v>
      </c>
      <c r="D13" s="36">
        <f>'[2]УК 2022'!$T$126+'[2]УК 2021'!$T$125</f>
        <v>178976.22876849753</v>
      </c>
    </row>
    <row r="14" spans="1:4" ht="15.75">
      <c r="A14" s="6" t="s">
        <v>55</v>
      </c>
      <c r="B14" s="11" t="s">
        <v>40</v>
      </c>
      <c r="C14" s="1" t="s">
        <v>33</v>
      </c>
      <c r="D14" s="36">
        <f>'[2]УК 2022'!$T$125+'[2]УК 2021'!$T$124</f>
        <v>161215.9013972234</v>
      </c>
    </row>
    <row r="15" spans="1:4" ht="15.75">
      <c r="A15" s="6" t="s">
        <v>56</v>
      </c>
      <c r="B15" s="11" t="s">
        <v>41</v>
      </c>
      <c r="C15" s="1" t="s">
        <v>33</v>
      </c>
      <c r="D15" s="36">
        <f>'[2]УК 2022'!$T$127+'[2]УК 2021'!$T$126</f>
        <v>41871.011804645204</v>
      </c>
    </row>
    <row r="16" spans="1:6" ht="15.75">
      <c r="A16" s="11" t="s">
        <v>42</v>
      </c>
      <c r="B16" s="11" t="s">
        <v>43</v>
      </c>
      <c r="C16" s="11" t="s">
        <v>33</v>
      </c>
      <c r="D16" s="12">
        <f>D17</f>
        <v>361921.41197036614</v>
      </c>
      <c r="E16" s="13">
        <v>361921.41000000003</v>
      </c>
      <c r="F16" s="10">
        <f>D16-E16</f>
        <v>0.001970366109162569</v>
      </c>
    </row>
    <row r="17" spans="1:4" ht="31.5">
      <c r="A17" s="11" t="s">
        <v>19</v>
      </c>
      <c r="B17" s="11" t="s">
        <v>57</v>
      </c>
      <c r="C17" s="11" t="s">
        <v>33</v>
      </c>
      <c r="D17" s="12">
        <f>D12-D25+D106+D122</f>
        <v>361921.41197036614</v>
      </c>
    </row>
    <row r="18" spans="1:4" ht="31.5">
      <c r="A18" s="11" t="s">
        <v>44</v>
      </c>
      <c r="B18" s="11" t="s">
        <v>58</v>
      </c>
      <c r="C18" s="11" t="s">
        <v>33</v>
      </c>
      <c r="D18" s="12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2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2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2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2">
        <f>D16+D10+D9</f>
        <v>-40454.47503043441</v>
      </c>
    </row>
    <row r="23" spans="1:4" ht="15.75">
      <c r="A23" s="11" t="s">
        <v>51</v>
      </c>
      <c r="B23" s="11" t="s">
        <v>59</v>
      </c>
      <c r="C23" s="11" t="s">
        <v>33</v>
      </c>
      <c r="D23" s="12">
        <v>3568.13</v>
      </c>
    </row>
    <row r="24" spans="1:4" ht="15.75">
      <c r="A24" s="11" t="s">
        <v>52</v>
      </c>
      <c r="B24" s="11" t="s">
        <v>60</v>
      </c>
      <c r="C24" s="11" t="s">
        <v>33</v>
      </c>
      <c r="D24" s="12">
        <f>D22-D101</f>
        <v>-422517.6170008008</v>
      </c>
    </row>
    <row r="25" spans="1:5" ht="15.75">
      <c r="A25" s="11" t="s">
        <v>53</v>
      </c>
      <c r="B25" s="11" t="s">
        <v>61</v>
      </c>
      <c r="C25" s="11" t="s">
        <v>33</v>
      </c>
      <c r="D25" s="12">
        <v>44841.73</v>
      </c>
      <c r="E25" s="10">
        <f>D25+F16</f>
        <v>44841.73197036611</v>
      </c>
    </row>
    <row r="26" spans="1:4" ht="35.25" customHeight="1">
      <c r="A26" s="40" t="s">
        <v>62</v>
      </c>
      <c r="B26" s="40"/>
      <c r="C26" s="40"/>
      <c r="D26" s="40"/>
    </row>
    <row r="27" spans="1:22" s="5" customFormat="1" ht="32.25" customHeight="1">
      <c r="A27" s="15" t="s">
        <v>22</v>
      </c>
      <c r="B27" s="3" t="s">
        <v>64</v>
      </c>
      <c r="C27" s="3" t="s">
        <v>127</v>
      </c>
      <c r="D27" s="16" t="s">
        <v>128</v>
      </c>
      <c r="E27" s="39" t="s">
        <v>250</v>
      </c>
      <c r="F27" s="39" t="s">
        <v>251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5" t="s">
        <v>129</v>
      </c>
      <c r="B28" s="17" t="s">
        <v>130</v>
      </c>
      <c r="C28" s="18" t="s">
        <v>27</v>
      </c>
      <c r="D28" s="19" t="s">
        <v>27</v>
      </c>
      <c r="E28" s="39"/>
      <c r="F28" s="39"/>
    </row>
    <row r="29" spans="1:6" ht="15.75">
      <c r="A29" s="20" t="s">
        <v>68</v>
      </c>
      <c r="B29" s="21" t="s">
        <v>131</v>
      </c>
      <c r="C29" s="22" t="s">
        <v>132</v>
      </c>
      <c r="D29" s="23">
        <f>E29*E$2*9+F29*E$2*3</f>
        <v>1054.6000557683774</v>
      </c>
      <c r="E29" s="24">
        <v>0.03448217560896</v>
      </c>
      <c r="F29" s="25">
        <v>0.037375230142551744</v>
      </c>
    </row>
    <row r="30" spans="1:6" ht="15.75">
      <c r="A30" s="20" t="s">
        <v>70</v>
      </c>
      <c r="B30" s="21" t="s">
        <v>119</v>
      </c>
      <c r="C30" s="22" t="s">
        <v>132</v>
      </c>
      <c r="D30" s="23">
        <f aca="true" t="shared" si="0" ref="D30:D59">E30*E$2*9+F30*E$2*3</f>
        <v>711.267326363224</v>
      </c>
      <c r="E30" s="24">
        <v>0.023256252186239997</v>
      </c>
      <c r="F30" s="25">
        <v>0.025207451744665536</v>
      </c>
    </row>
    <row r="31" spans="1:6" ht="15.75">
      <c r="A31" s="20" t="s">
        <v>72</v>
      </c>
      <c r="B31" s="21" t="s">
        <v>84</v>
      </c>
      <c r="C31" s="22" t="s">
        <v>132</v>
      </c>
      <c r="D31" s="23">
        <f t="shared" si="0"/>
        <v>632.1313190680074</v>
      </c>
      <c r="E31" s="24">
        <v>0.020668748339999998</v>
      </c>
      <c r="F31" s="25">
        <v>0.022402856325726</v>
      </c>
    </row>
    <row r="32" spans="1:6" ht="15.75">
      <c r="A32" s="20" t="s">
        <v>122</v>
      </c>
      <c r="B32" s="21" t="s">
        <v>133</v>
      </c>
      <c r="C32" s="22" t="s">
        <v>132</v>
      </c>
      <c r="D32" s="23">
        <f t="shared" si="0"/>
        <v>1924.0027196800734</v>
      </c>
      <c r="E32" s="24">
        <v>0.06290896656911998</v>
      </c>
      <c r="F32" s="25">
        <v>0.06818702886426915</v>
      </c>
    </row>
    <row r="33" spans="1:22" s="5" customFormat="1" ht="15.75">
      <c r="A33" s="20" t="s">
        <v>124</v>
      </c>
      <c r="B33" s="21" t="s">
        <v>0</v>
      </c>
      <c r="C33" s="22" t="s">
        <v>132</v>
      </c>
      <c r="D33" s="23">
        <f t="shared" si="0"/>
        <v>19973.367865440603</v>
      </c>
      <c r="E33" s="24">
        <v>0.65306764822488</v>
      </c>
      <c r="F33" s="25">
        <v>0.7078600239109474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0" t="s">
        <v>76</v>
      </c>
      <c r="B34" s="21" t="s">
        <v>134</v>
      </c>
      <c r="C34" s="22" t="s">
        <v>132</v>
      </c>
      <c r="D34" s="23">
        <f t="shared" si="0"/>
        <v>2333.2137833102606</v>
      </c>
      <c r="E34" s="24">
        <v>0.07628890873776</v>
      </c>
      <c r="F34" s="25">
        <v>0.08268954818085807</v>
      </c>
    </row>
    <row r="35" spans="1:6" ht="15.75">
      <c r="A35" s="20" t="s">
        <v>78</v>
      </c>
      <c r="B35" s="21" t="s">
        <v>120</v>
      </c>
      <c r="C35" s="22" t="s">
        <v>132</v>
      </c>
      <c r="D35" s="23">
        <f t="shared" si="0"/>
        <v>3642.9557071586814</v>
      </c>
      <c r="E35" s="24">
        <v>0.11911343806859999</v>
      </c>
      <c r="F35" s="25">
        <v>0.12910705552255552</v>
      </c>
    </row>
    <row r="36" spans="1:6" ht="15.75">
      <c r="A36" s="20" t="s">
        <v>80</v>
      </c>
      <c r="B36" s="21" t="s">
        <v>15</v>
      </c>
      <c r="C36" s="22" t="s">
        <v>132</v>
      </c>
      <c r="D36" s="23">
        <f t="shared" si="0"/>
        <v>6362.008779923857</v>
      </c>
      <c r="E36" s="24">
        <v>0.20801810390123995</v>
      </c>
      <c r="F36" s="25">
        <v>0.225470822818554</v>
      </c>
    </row>
    <row r="37" spans="1:6" ht="31.5">
      <c r="A37" s="20" t="s">
        <v>81</v>
      </c>
      <c r="B37" s="21" t="s">
        <v>135</v>
      </c>
      <c r="C37" s="22" t="s">
        <v>132</v>
      </c>
      <c r="D37" s="23">
        <f t="shared" si="0"/>
        <v>28.531332509285747</v>
      </c>
      <c r="E37" s="24">
        <v>0.0009328867493999999</v>
      </c>
      <c r="F37" s="25">
        <v>0.00101115594767466</v>
      </c>
    </row>
    <row r="38" spans="1:6" ht="15.75">
      <c r="A38" s="20" t="s">
        <v>126</v>
      </c>
      <c r="B38" s="21" t="s">
        <v>136</v>
      </c>
      <c r="C38" s="22" t="s">
        <v>132</v>
      </c>
      <c r="D38" s="23">
        <f t="shared" si="0"/>
        <v>4906.637467866364</v>
      </c>
      <c r="E38" s="24">
        <v>0.16043194184471998</v>
      </c>
      <c r="F38" s="25">
        <v>0.173892181765492</v>
      </c>
    </row>
    <row r="39" spans="1:6" ht="15.75">
      <c r="A39" s="20" t="s">
        <v>82</v>
      </c>
      <c r="B39" s="21" t="s">
        <v>137</v>
      </c>
      <c r="C39" s="22" t="s">
        <v>132</v>
      </c>
      <c r="D39" s="23">
        <f t="shared" si="0"/>
        <v>11953.671582097002</v>
      </c>
      <c r="E39" s="24">
        <v>0.39084826556867996</v>
      </c>
      <c r="F39" s="25">
        <v>0.42364043504989224</v>
      </c>
    </row>
    <row r="40" spans="1:6" ht="31.5">
      <c r="A40" s="20" t="s">
        <v>138</v>
      </c>
      <c r="B40" s="21" t="s">
        <v>139</v>
      </c>
      <c r="C40" s="22" t="s">
        <v>132</v>
      </c>
      <c r="D40" s="23">
        <f t="shared" si="0"/>
        <v>151.98487066024308</v>
      </c>
      <c r="E40" s="24">
        <v>0.004969437438719999</v>
      </c>
      <c r="F40" s="25">
        <v>0.005386373239828607</v>
      </c>
    </row>
    <row r="41" spans="1:6" ht="31.5">
      <c r="A41" s="20" t="s">
        <v>140</v>
      </c>
      <c r="B41" s="21" t="s">
        <v>141</v>
      </c>
      <c r="C41" s="22" t="s">
        <v>132</v>
      </c>
      <c r="D41" s="23">
        <f t="shared" si="0"/>
        <v>548.9975082954419</v>
      </c>
      <c r="E41" s="24">
        <v>0.017950528625879997</v>
      </c>
      <c r="F41" s="25">
        <v>0.01945657797759133</v>
      </c>
    </row>
    <row r="42" spans="1:6" ht="31.5">
      <c r="A42" s="20" t="s">
        <v>142</v>
      </c>
      <c r="B42" s="21" t="s">
        <v>143</v>
      </c>
      <c r="C42" s="22" t="s">
        <v>132</v>
      </c>
      <c r="D42" s="23">
        <f t="shared" si="0"/>
        <v>3293.9850497726516</v>
      </c>
      <c r="E42" s="24">
        <v>0.10770317175527999</v>
      </c>
      <c r="F42" s="25">
        <v>0.116739467865548</v>
      </c>
    </row>
    <row r="43" spans="1:6" ht="15.75">
      <c r="A43" s="20" t="s">
        <v>144</v>
      </c>
      <c r="B43" s="21" t="s">
        <v>145</v>
      </c>
      <c r="C43" s="22" t="s">
        <v>132</v>
      </c>
      <c r="D43" s="23">
        <f t="shared" si="0"/>
        <v>5964.825295986208</v>
      </c>
      <c r="E43" s="24">
        <v>0.19503142656588</v>
      </c>
      <c r="F43" s="25">
        <v>0.21139456325475733</v>
      </c>
    </row>
    <row r="44" spans="1:6" ht="15.75">
      <c r="A44" s="20" t="s">
        <v>146</v>
      </c>
      <c r="B44" s="21" t="s">
        <v>147</v>
      </c>
      <c r="C44" s="22" t="s">
        <v>132</v>
      </c>
      <c r="D44" s="23">
        <f t="shared" si="0"/>
        <v>10900.916666395093</v>
      </c>
      <c r="E44" s="24">
        <v>0.35642642036027994</v>
      </c>
      <c r="F44" s="25">
        <v>0.38633059702850747</v>
      </c>
    </row>
    <row r="45" spans="1:6" ht="15.75">
      <c r="A45" s="20" t="s">
        <v>148</v>
      </c>
      <c r="B45" s="21" t="s">
        <v>149</v>
      </c>
      <c r="C45" s="22" t="s">
        <v>132</v>
      </c>
      <c r="D45" s="23">
        <f t="shared" si="0"/>
        <v>1441.0202226516258</v>
      </c>
      <c r="E45" s="24">
        <v>0.047116925607719996</v>
      </c>
      <c r="F45" s="25">
        <v>0.05107003566620771</v>
      </c>
    </row>
    <row r="46" spans="1:6" ht="15.75">
      <c r="A46" s="20" t="s">
        <v>150</v>
      </c>
      <c r="B46" s="21" t="s">
        <v>14</v>
      </c>
      <c r="C46" s="22" t="s">
        <v>132</v>
      </c>
      <c r="D46" s="23">
        <f t="shared" si="0"/>
        <v>23709.879007821357</v>
      </c>
      <c r="E46" s="24">
        <v>0.7752400610478</v>
      </c>
      <c r="F46" s="25">
        <v>0.8402827021697105</v>
      </c>
    </row>
    <row r="47" spans="1:6" ht="31.5">
      <c r="A47" s="20" t="s">
        <v>151</v>
      </c>
      <c r="B47" s="21" t="s">
        <v>152</v>
      </c>
      <c r="C47" s="22" t="s">
        <v>132</v>
      </c>
      <c r="D47" s="23">
        <f t="shared" si="0"/>
        <v>2466.371391440424</v>
      </c>
      <c r="E47" s="24">
        <v>0.08064275264483999</v>
      </c>
      <c r="F47" s="25">
        <v>0.08740867959174206</v>
      </c>
    </row>
    <row r="48" spans="1:6" ht="31.5">
      <c r="A48" s="20" t="s">
        <v>153</v>
      </c>
      <c r="B48" s="21" t="s">
        <v>154</v>
      </c>
      <c r="C48" s="22" t="s">
        <v>132</v>
      </c>
      <c r="D48" s="23">
        <f t="shared" si="0"/>
        <v>5368.776715995813</v>
      </c>
      <c r="E48" s="24">
        <v>0.17554247272572</v>
      </c>
      <c r="F48" s="25">
        <v>0.1902704861874079</v>
      </c>
    </row>
    <row r="49" spans="1:6" ht="31.5">
      <c r="A49" s="20" t="s">
        <v>155</v>
      </c>
      <c r="B49" s="21" t="s">
        <v>156</v>
      </c>
      <c r="C49" s="22" t="s">
        <v>132</v>
      </c>
      <c r="D49" s="23">
        <f t="shared" si="0"/>
        <v>1961.4180599168017</v>
      </c>
      <c r="E49" s="24">
        <v>0.06413233302492</v>
      </c>
      <c r="F49" s="25">
        <v>0.06951303576571079</v>
      </c>
    </row>
    <row r="50" spans="1:6" ht="31.5">
      <c r="A50" s="20" t="s">
        <v>157</v>
      </c>
      <c r="B50" s="21" t="s">
        <v>158</v>
      </c>
      <c r="C50" s="22" t="s">
        <v>132</v>
      </c>
      <c r="D50" s="23">
        <f t="shared" si="0"/>
        <v>3796.3073482385307</v>
      </c>
      <c r="E50" s="24">
        <v>0.12412756469291998</v>
      </c>
      <c r="F50" s="25">
        <v>0.134541867370656</v>
      </c>
    </row>
    <row r="51" spans="1:6" ht="15.75">
      <c r="A51" s="20" t="s">
        <v>159</v>
      </c>
      <c r="B51" s="21" t="s">
        <v>160</v>
      </c>
      <c r="C51" s="22" t="s">
        <v>79</v>
      </c>
      <c r="D51" s="23">
        <f t="shared" si="0"/>
        <v>2147.7430373696584</v>
      </c>
      <c r="E51" s="24">
        <v>0.07022458625184</v>
      </c>
      <c r="F51" s="25">
        <v>0.07611642903836938</v>
      </c>
    </row>
    <row r="52" spans="1:6" ht="15.75">
      <c r="A52" s="20" t="s">
        <v>161</v>
      </c>
      <c r="B52" s="21" t="s">
        <v>117</v>
      </c>
      <c r="C52" s="22" t="s">
        <v>132</v>
      </c>
      <c r="D52" s="23">
        <f t="shared" si="0"/>
        <v>2723.426738107917</v>
      </c>
      <c r="E52" s="24">
        <v>0.08904767122655999</v>
      </c>
      <c r="F52" s="25">
        <v>0.09651877084246838</v>
      </c>
    </row>
    <row r="53" spans="1:6" ht="15.75">
      <c r="A53" s="20" t="s">
        <v>162</v>
      </c>
      <c r="B53" s="21" t="s">
        <v>163</v>
      </c>
      <c r="C53" s="22" t="s">
        <v>132</v>
      </c>
      <c r="D53" s="23">
        <f t="shared" si="0"/>
        <v>771.7810866913018</v>
      </c>
      <c r="E53" s="24">
        <v>0.025234865878679996</v>
      </c>
      <c r="F53" s="25">
        <v>0.02735207112590125</v>
      </c>
    </row>
    <row r="54" spans="1:6" ht="31.5">
      <c r="A54" s="20" t="s">
        <v>164</v>
      </c>
      <c r="B54" s="21" t="s">
        <v>165</v>
      </c>
      <c r="C54" s="22" t="s">
        <v>132</v>
      </c>
      <c r="D54" s="23">
        <f t="shared" si="0"/>
        <v>9895.65702277451</v>
      </c>
      <c r="E54" s="24">
        <v>0.32355752435148</v>
      </c>
      <c r="F54" s="25">
        <v>0.3507040006445692</v>
      </c>
    </row>
    <row r="55" spans="1:6" ht="15.75">
      <c r="A55" s="20" t="s">
        <v>166</v>
      </c>
      <c r="B55" s="21" t="s">
        <v>168</v>
      </c>
      <c r="C55" s="22" t="s">
        <v>132</v>
      </c>
      <c r="D55" s="23">
        <f t="shared" si="0"/>
        <v>14055.66197967033</v>
      </c>
      <c r="E55" s="24">
        <v>0.4595768813325599</v>
      </c>
      <c r="F55" s="25">
        <v>0.49813538167636173</v>
      </c>
    </row>
    <row r="56" spans="1:6" ht="31.5">
      <c r="A56" s="20" t="s">
        <v>167</v>
      </c>
      <c r="B56" s="21" t="s">
        <v>171</v>
      </c>
      <c r="C56" s="22" t="s">
        <v>169</v>
      </c>
      <c r="D56" s="23">
        <f t="shared" si="0"/>
        <v>4946.000455951032</v>
      </c>
      <c r="E56" s="24">
        <v>0.16171899038999998</v>
      </c>
      <c r="F56" s="25">
        <v>0.175287213683721</v>
      </c>
    </row>
    <row r="57" spans="1:6" ht="15.75">
      <c r="A57" s="20" t="s">
        <v>170</v>
      </c>
      <c r="B57" s="21" t="s">
        <v>173</v>
      </c>
      <c r="C57" s="22" t="s">
        <v>6</v>
      </c>
      <c r="D57" s="23">
        <f t="shared" si="0"/>
        <v>3550.4936882723023</v>
      </c>
      <c r="E57" s="24">
        <v>0.11609021466276</v>
      </c>
      <c r="F57" s="25">
        <v>0.12583018367296558</v>
      </c>
    </row>
    <row r="58" spans="1:6" ht="15.75">
      <c r="A58" s="20" t="s">
        <v>172</v>
      </c>
      <c r="B58" s="21" t="s">
        <v>175</v>
      </c>
      <c r="C58" s="22" t="s">
        <v>6</v>
      </c>
      <c r="D58" s="23">
        <f t="shared" si="0"/>
        <v>5103.691593113132</v>
      </c>
      <c r="E58" s="24">
        <v>0.16687500517859996</v>
      </c>
      <c r="F58" s="25">
        <v>0.1808758181130845</v>
      </c>
    </row>
    <row r="59" spans="1:22" s="5" customFormat="1" ht="24.75" customHeight="1">
      <c r="A59" s="20" t="s">
        <v>174</v>
      </c>
      <c r="B59" s="21" t="s">
        <v>177</v>
      </c>
      <c r="C59" s="22" t="s">
        <v>176</v>
      </c>
      <c r="D59" s="23">
        <f t="shared" si="0"/>
        <v>2018.719909758804</v>
      </c>
      <c r="E59" s="24">
        <v>0.06600592713119999</v>
      </c>
      <c r="F59" s="25">
        <v>0.07154382441750767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26" t="s">
        <v>178</v>
      </c>
      <c r="B60" s="27" t="s">
        <v>179</v>
      </c>
      <c r="C60" s="28" t="s">
        <v>27</v>
      </c>
      <c r="D60" s="29" t="s">
        <v>27</v>
      </c>
      <c r="E60" s="24"/>
      <c r="F60" s="25"/>
    </row>
    <row r="61" spans="1:6" ht="31.5">
      <c r="A61" s="20" t="s">
        <v>180</v>
      </c>
      <c r="B61" s="21" t="s">
        <v>181</v>
      </c>
      <c r="C61" s="28" t="s">
        <v>27</v>
      </c>
      <c r="D61" s="29" t="s">
        <v>27</v>
      </c>
      <c r="E61" s="24"/>
      <c r="F61" s="25"/>
    </row>
    <row r="62" spans="1:6" ht="31.5">
      <c r="A62" s="6" t="s">
        <v>182</v>
      </c>
      <c r="B62" s="21" t="s">
        <v>8</v>
      </c>
      <c r="C62" s="28" t="s">
        <v>183</v>
      </c>
      <c r="D62" s="23">
        <f aca="true" t="shared" si="1" ref="D62:D69">E62*E$2*9+F62*E$2*3</f>
        <v>5432.912417935848</v>
      </c>
      <c r="E62" s="24">
        <v>0.17763951275999998</v>
      </c>
      <c r="F62" s="25">
        <v>0.19254346788056398</v>
      </c>
    </row>
    <row r="63" spans="1:6" ht="31.5">
      <c r="A63" s="6" t="s">
        <v>184</v>
      </c>
      <c r="B63" s="21" t="s">
        <v>185</v>
      </c>
      <c r="C63" s="28" t="s">
        <v>11</v>
      </c>
      <c r="D63" s="23">
        <f t="shared" si="1"/>
        <v>10284.94740753893</v>
      </c>
      <c r="E63" s="24">
        <v>0.33628612163999994</v>
      </c>
      <c r="F63" s="25">
        <v>0.36450052724559595</v>
      </c>
    </row>
    <row r="64" spans="1:22" s="5" customFormat="1" ht="28.5" customHeight="1">
      <c r="A64" s="6" t="s">
        <v>186</v>
      </c>
      <c r="B64" s="21" t="s">
        <v>187</v>
      </c>
      <c r="C64" s="28" t="s">
        <v>10</v>
      </c>
      <c r="D64" s="23">
        <f t="shared" si="1"/>
        <v>2631.0330577425175</v>
      </c>
      <c r="E64" s="24">
        <v>0.08602668227999999</v>
      </c>
      <c r="F64" s="25">
        <v>0.09324432092329199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6" ht="15.75">
      <c r="A65" s="6" t="s">
        <v>188</v>
      </c>
      <c r="B65" s="21" t="s">
        <v>13</v>
      </c>
      <c r="C65" s="28" t="s">
        <v>10</v>
      </c>
      <c r="D65" s="23">
        <f t="shared" si="1"/>
        <v>5398.743157445685</v>
      </c>
      <c r="E65" s="24">
        <v>0.17652228311999998</v>
      </c>
      <c r="F65" s="25">
        <v>0.191332502673768</v>
      </c>
    </row>
    <row r="66" spans="1:6" ht="15.75">
      <c r="A66" s="6" t="s">
        <v>189</v>
      </c>
      <c r="B66" s="21" t="s">
        <v>121</v>
      </c>
      <c r="C66" s="28" t="s">
        <v>132</v>
      </c>
      <c r="D66" s="23">
        <f t="shared" si="1"/>
        <v>1400.9396800966654</v>
      </c>
      <c r="E66" s="24">
        <v>0.04580641524</v>
      </c>
      <c r="F66" s="25">
        <v>0.04964957347863601</v>
      </c>
    </row>
    <row r="67" spans="1:6" ht="31.5">
      <c r="A67" s="6" t="s">
        <v>190</v>
      </c>
      <c r="B67" s="21" t="s">
        <v>191</v>
      </c>
      <c r="C67" s="28" t="s">
        <v>132</v>
      </c>
      <c r="D67" s="23">
        <f t="shared" si="1"/>
        <v>7380.560265875114</v>
      </c>
      <c r="E67" s="24">
        <v>0.24132160223999996</v>
      </c>
      <c r="F67" s="25">
        <v>0.261568484667936</v>
      </c>
    </row>
    <row r="68" spans="1:6" ht="15.75">
      <c r="A68" s="6" t="s">
        <v>192</v>
      </c>
      <c r="B68" s="21" t="s">
        <v>193</v>
      </c>
      <c r="C68" s="28" t="s">
        <v>9</v>
      </c>
      <c r="D68" s="23">
        <f t="shared" si="1"/>
        <v>1503.447461567153</v>
      </c>
      <c r="E68" s="24">
        <v>0.049158104159999993</v>
      </c>
      <c r="F68" s="25">
        <v>0.053282469099023996</v>
      </c>
    </row>
    <row r="69" spans="1:6" ht="15.75">
      <c r="A69" s="6" t="s">
        <v>194</v>
      </c>
      <c r="B69" s="21" t="s">
        <v>195</v>
      </c>
      <c r="C69" s="28" t="s">
        <v>7</v>
      </c>
      <c r="D69" s="23">
        <f t="shared" si="1"/>
        <v>1161.7548566655273</v>
      </c>
      <c r="E69" s="24">
        <v>0.037985807760000004</v>
      </c>
      <c r="F69" s="25">
        <v>0.041172817031064006</v>
      </c>
    </row>
    <row r="70" spans="1:22" s="5" customFormat="1" ht="31.5">
      <c r="A70" s="6" t="s">
        <v>71</v>
      </c>
      <c r="B70" s="21" t="s">
        <v>196</v>
      </c>
      <c r="C70" s="19" t="s">
        <v>27</v>
      </c>
      <c r="D70" s="19" t="s">
        <v>27</v>
      </c>
      <c r="E70" s="24"/>
      <c r="F70" s="25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6" ht="15.75">
      <c r="A71" s="6" t="s">
        <v>197</v>
      </c>
      <c r="B71" s="21" t="s">
        <v>198</v>
      </c>
      <c r="C71" s="28" t="s">
        <v>11</v>
      </c>
      <c r="D71" s="23">
        <f aca="true" t="shared" si="2" ref="D71:D76">E71*E$2*9+F71*E$2*3</f>
        <v>9157.361811363568</v>
      </c>
      <c r="E71" s="24">
        <v>0.29941754352</v>
      </c>
      <c r="F71" s="25">
        <v>0.324538675421328</v>
      </c>
    </row>
    <row r="72" spans="1:6" ht="15.75">
      <c r="A72" s="6" t="s">
        <v>199</v>
      </c>
      <c r="B72" s="21" t="s">
        <v>200</v>
      </c>
      <c r="C72" s="28" t="s">
        <v>11</v>
      </c>
      <c r="D72" s="23">
        <f t="shared" si="2"/>
        <v>21936.665234684366</v>
      </c>
      <c r="E72" s="24">
        <v>0.7172614288799999</v>
      </c>
      <c r="F72" s="25">
        <v>0.7774396627630319</v>
      </c>
    </row>
    <row r="73" spans="1:6" ht="15.75">
      <c r="A73" s="6" t="s">
        <v>201</v>
      </c>
      <c r="B73" s="21" t="s">
        <v>118</v>
      </c>
      <c r="C73" s="28" t="s">
        <v>202</v>
      </c>
      <c r="D73" s="23">
        <f t="shared" si="2"/>
        <v>1947.6478479392663</v>
      </c>
      <c r="E73" s="24">
        <v>0.06368208948</v>
      </c>
      <c r="F73" s="25">
        <v>0.069025016787372</v>
      </c>
    </row>
    <row r="74" spans="1:6" ht="15.75">
      <c r="A74" s="6" t="s">
        <v>203</v>
      </c>
      <c r="B74" s="21" t="s">
        <v>204</v>
      </c>
      <c r="C74" s="28" t="s">
        <v>9</v>
      </c>
      <c r="D74" s="23">
        <f t="shared" si="2"/>
        <v>820.0622517639015</v>
      </c>
      <c r="E74" s="24">
        <v>0.026813511359999997</v>
      </c>
      <c r="F74" s="25">
        <v>0.029063164963104</v>
      </c>
    </row>
    <row r="75" spans="1:6" ht="15.75">
      <c r="A75" s="6" t="s">
        <v>205</v>
      </c>
      <c r="B75" s="21" t="s">
        <v>206</v>
      </c>
      <c r="C75" s="28" t="s">
        <v>12</v>
      </c>
      <c r="D75" s="23">
        <f t="shared" si="2"/>
        <v>9704.069979206168</v>
      </c>
      <c r="E75" s="24">
        <v>0.31729321775999997</v>
      </c>
      <c r="F75" s="25">
        <v>0.343914118730064</v>
      </c>
    </row>
    <row r="76" spans="1:22" s="5" customFormat="1" ht="15.75">
      <c r="A76" s="6" t="s">
        <v>207</v>
      </c>
      <c r="B76" s="21" t="s">
        <v>208</v>
      </c>
      <c r="C76" s="28" t="s">
        <v>11</v>
      </c>
      <c r="D76" s="23">
        <f t="shared" si="2"/>
        <v>410.03112588195074</v>
      </c>
      <c r="E76" s="24">
        <v>0.013406755679999998</v>
      </c>
      <c r="F76" s="25">
        <v>0.014531582481552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6" ht="15.75">
      <c r="A77" s="15" t="s">
        <v>209</v>
      </c>
      <c r="B77" s="30" t="s">
        <v>210</v>
      </c>
      <c r="C77" s="19" t="s">
        <v>27</v>
      </c>
      <c r="D77" s="19" t="s">
        <v>27</v>
      </c>
      <c r="E77" s="24"/>
      <c r="F77" s="25"/>
    </row>
    <row r="78" spans="1:22" ht="15.75">
      <c r="A78" s="6" t="s">
        <v>65</v>
      </c>
      <c r="B78" s="31" t="s">
        <v>2</v>
      </c>
      <c r="C78" s="22" t="s">
        <v>217</v>
      </c>
      <c r="D78" s="23">
        <f>E78*E$2*9+F78*E$2*3</f>
        <v>1388.1603766733442</v>
      </c>
      <c r="E78" s="24">
        <v>0.045388571354639994</v>
      </c>
      <c r="F78" s="25">
        <v>0.049196672491294294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6" ht="15.75">
      <c r="A79" s="6" t="s">
        <v>245</v>
      </c>
      <c r="B79" s="31" t="s">
        <v>3</v>
      </c>
      <c r="C79" s="28" t="s">
        <v>132</v>
      </c>
      <c r="D79" s="23">
        <f>E79*E$2*9+F79*E$2*3</f>
        <v>1016.706345884787</v>
      </c>
      <c r="E79" s="24">
        <v>0.033243167938199994</v>
      </c>
      <c r="F79" s="25">
        <v>0.03603226972821497</v>
      </c>
    </row>
    <row r="80" spans="1:6" ht="31.5">
      <c r="A80" s="15" t="s">
        <v>211</v>
      </c>
      <c r="B80" s="32" t="s">
        <v>212</v>
      </c>
      <c r="C80" s="19" t="s">
        <v>27</v>
      </c>
      <c r="D80" s="19" t="s">
        <v>27</v>
      </c>
      <c r="E80" s="24"/>
      <c r="F80" s="25"/>
    </row>
    <row r="81" spans="1:6" ht="31.5">
      <c r="A81" s="6" t="s">
        <v>66</v>
      </c>
      <c r="B81" s="33" t="s">
        <v>213</v>
      </c>
      <c r="C81" s="28" t="s">
        <v>214</v>
      </c>
      <c r="D81" s="23">
        <f>E81*E$2*9+F81*E$2*3</f>
        <v>1033.7909761298683</v>
      </c>
      <c r="E81" s="24">
        <v>0.03380178275819999</v>
      </c>
      <c r="F81" s="25">
        <v>0.036637752331612976</v>
      </c>
    </row>
    <row r="82" spans="1:6" ht="31.5">
      <c r="A82" s="6" t="s">
        <v>215</v>
      </c>
      <c r="B82" s="21" t="s">
        <v>216</v>
      </c>
      <c r="C82" s="28" t="s">
        <v>217</v>
      </c>
      <c r="D82" s="23">
        <f>E82*E$2*9+F82*E$2*3</f>
        <v>2756.7417670858254</v>
      </c>
      <c r="E82" s="24">
        <v>0.09013697012555999</v>
      </c>
      <c r="F82" s="25">
        <v>0.09769946191909448</v>
      </c>
    </row>
    <row r="83" spans="1:22" s="5" customFormat="1" ht="15.75">
      <c r="A83" s="6" t="s">
        <v>73</v>
      </c>
      <c r="B83" s="33" t="s">
        <v>218</v>
      </c>
      <c r="C83" s="28" t="s">
        <v>132</v>
      </c>
      <c r="D83" s="23">
        <f>E83*E$2*9+F83*E$2*3</f>
        <v>2129.8041756123225</v>
      </c>
      <c r="E83" s="24">
        <v>0.06963804069083998</v>
      </c>
      <c r="F83" s="25">
        <v>0.07548067230480146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15" t="s">
        <v>219</v>
      </c>
      <c r="B84" s="32" t="s">
        <v>220</v>
      </c>
      <c r="C84" s="19" t="s">
        <v>27</v>
      </c>
      <c r="D84" s="19" t="s">
        <v>27</v>
      </c>
      <c r="E84" s="24"/>
      <c r="F84" s="25"/>
    </row>
    <row r="85" spans="1:6" ht="31.5">
      <c r="A85" s="6" t="s">
        <v>67</v>
      </c>
      <c r="B85" s="21" t="s">
        <v>221</v>
      </c>
      <c r="C85" s="34" t="s">
        <v>5</v>
      </c>
      <c r="D85" s="23">
        <f>E85*E$2*9+F85*E$2*3</f>
        <v>24290.927282456563</v>
      </c>
      <c r="E85" s="24">
        <v>0.7942385510759998</v>
      </c>
      <c r="F85" s="25">
        <v>0.8608751655112763</v>
      </c>
    </row>
    <row r="86" spans="1:6" ht="31.5">
      <c r="A86" s="6" t="s">
        <v>222</v>
      </c>
      <c r="B86" s="21" t="s">
        <v>223</v>
      </c>
      <c r="C86" s="34" t="s">
        <v>10</v>
      </c>
      <c r="D86" s="23">
        <f>E86*E$2*9+F86*E$2*3</f>
        <v>9700.653053157152</v>
      </c>
      <c r="E86" s="24">
        <v>0.31718149479599994</v>
      </c>
      <c r="F86" s="25">
        <v>0.34379302220938435</v>
      </c>
    </row>
    <row r="87" spans="1:6" ht="15.75">
      <c r="A87" s="6" t="s">
        <v>74</v>
      </c>
      <c r="B87" s="21" t="s">
        <v>224</v>
      </c>
      <c r="C87" s="34" t="s">
        <v>6</v>
      </c>
      <c r="D87" s="23">
        <f>E87*E$2*9+F87*E$2*3</f>
        <v>1845.1400664687785</v>
      </c>
      <c r="E87" s="24">
        <v>0.06033040055999999</v>
      </c>
      <c r="F87" s="25">
        <v>0.065392121166984</v>
      </c>
    </row>
    <row r="88" spans="1:6" ht="15.75">
      <c r="A88" s="6" t="s">
        <v>123</v>
      </c>
      <c r="B88" s="21" t="s">
        <v>225</v>
      </c>
      <c r="C88" s="34" t="s">
        <v>12</v>
      </c>
      <c r="D88" s="23">
        <f>E88*E$2*9+F88*E$2*3</f>
        <v>881.5669206461943</v>
      </c>
      <c r="E88" s="24">
        <v>0.028824524711999998</v>
      </c>
      <c r="F88" s="25">
        <v>0.0312429023353368</v>
      </c>
    </row>
    <row r="89" spans="1:22" s="5" customFormat="1" ht="15.75">
      <c r="A89" s="6" t="s">
        <v>125</v>
      </c>
      <c r="B89" s="31" t="s">
        <v>226</v>
      </c>
      <c r="C89" s="22" t="s">
        <v>79</v>
      </c>
      <c r="D89" s="23">
        <f>E89*E$2*9+F89*E$2*3</f>
        <v>369.0280132937557</v>
      </c>
      <c r="E89" s="24">
        <v>0.012066080112</v>
      </c>
      <c r="F89" s="25">
        <v>0.0130784242333968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77</v>
      </c>
      <c r="B90" s="33" t="s">
        <v>227</v>
      </c>
      <c r="C90" s="19" t="s">
        <v>27</v>
      </c>
      <c r="D90" s="19" t="s">
        <v>27</v>
      </c>
      <c r="E90" s="24"/>
      <c r="F90" s="25"/>
    </row>
    <row r="91" spans="1:6" ht="15.75">
      <c r="A91" s="6" t="s">
        <v>228</v>
      </c>
      <c r="B91" s="31" t="s">
        <v>229</v>
      </c>
      <c r="C91" s="28" t="s">
        <v>79</v>
      </c>
      <c r="D91" s="23">
        <f aca="true" t="shared" si="3" ref="D91:D96">E91*E$2*9+F91*E$2*3</f>
        <v>112.75855961753646</v>
      </c>
      <c r="E91" s="24">
        <v>0.0036868578119999998</v>
      </c>
      <c r="F91" s="25">
        <v>0.0039961851824268</v>
      </c>
    </row>
    <row r="92" spans="1:6" ht="15.75">
      <c r="A92" s="6" t="s">
        <v>230</v>
      </c>
      <c r="B92" s="31" t="s">
        <v>231</v>
      </c>
      <c r="C92" s="28" t="s">
        <v>79</v>
      </c>
      <c r="D92" s="23">
        <f t="shared" si="3"/>
        <v>17.084630245081282</v>
      </c>
      <c r="E92" s="24">
        <v>0.00055861482</v>
      </c>
      <c r="F92" s="25">
        <v>0.000605482603398</v>
      </c>
    </row>
    <row r="93" spans="1:6" ht="15.75">
      <c r="A93" s="6" t="s">
        <v>232</v>
      </c>
      <c r="B93" s="31" t="s">
        <v>233</v>
      </c>
      <c r="C93" s="28" t="s">
        <v>79</v>
      </c>
      <c r="D93" s="23">
        <f t="shared" si="3"/>
        <v>17.084630245081282</v>
      </c>
      <c r="E93" s="24">
        <v>0.00055861482</v>
      </c>
      <c r="F93" s="25">
        <v>0.000605482603398</v>
      </c>
    </row>
    <row r="94" spans="1:6" ht="15.75">
      <c r="A94" s="6" t="s">
        <v>234</v>
      </c>
      <c r="B94" s="31" t="s">
        <v>235</v>
      </c>
      <c r="C94" s="28" t="s">
        <v>79</v>
      </c>
      <c r="D94" s="23">
        <f t="shared" si="3"/>
        <v>95.67392937245518</v>
      </c>
      <c r="E94" s="24">
        <v>0.0031282429919999998</v>
      </c>
      <c r="F94" s="25">
        <v>0.0033907025790288</v>
      </c>
    </row>
    <row r="95" spans="1:6" ht="15.75">
      <c r="A95" s="6" t="s">
        <v>236</v>
      </c>
      <c r="B95" s="31" t="s">
        <v>237</v>
      </c>
      <c r="C95" s="28" t="s">
        <v>79</v>
      </c>
      <c r="D95" s="23">
        <f t="shared" si="3"/>
        <v>3.4169260490162565</v>
      </c>
      <c r="E95" s="24">
        <v>0.000111722964</v>
      </c>
      <c r="F95" s="25">
        <v>0.0001210965206796</v>
      </c>
    </row>
    <row r="96" spans="1:6" ht="15.75">
      <c r="A96" s="6" t="s">
        <v>238</v>
      </c>
      <c r="B96" s="31" t="s">
        <v>239</v>
      </c>
      <c r="C96" s="22" t="s">
        <v>79</v>
      </c>
      <c r="D96" s="23">
        <f t="shared" si="3"/>
        <v>17.084630245081282</v>
      </c>
      <c r="E96" s="24">
        <v>0.00055861482</v>
      </c>
      <c r="F96" s="25">
        <v>0.000605482603398</v>
      </c>
    </row>
    <row r="97" spans="1:6" ht="15.75">
      <c r="A97" s="15" t="s">
        <v>240</v>
      </c>
      <c r="B97" s="32" t="s">
        <v>241</v>
      </c>
      <c r="C97" s="1" t="s">
        <v>27</v>
      </c>
      <c r="D97" s="19" t="s">
        <v>27</v>
      </c>
      <c r="E97" s="24"/>
      <c r="F97" s="25"/>
    </row>
    <row r="98" spans="1:6" ht="15.75">
      <c r="A98" s="6" t="s">
        <v>69</v>
      </c>
      <c r="B98" s="31" t="s">
        <v>242</v>
      </c>
      <c r="C98" s="28" t="s">
        <v>4</v>
      </c>
      <c r="D98" s="23">
        <f>E98*E$2*9+F98*E$2*3</f>
        <v>30239.79553379387</v>
      </c>
      <c r="E98" s="24">
        <v>0.9887482313999999</v>
      </c>
      <c r="F98" s="25">
        <v>1.0717042080144599</v>
      </c>
    </row>
    <row r="99" spans="1:22" s="5" customFormat="1" ht="15.75">
      <c r="A99" s="6" t="s">
        <v>243</v>
      </c>
      <c r="B99" s="31" t="s">
        <v>1</v>
      </c>
      <c r="C99" s="19" t="s">
        <v>27</v>
      </c>
      <c r="D99" s="23">
        <f>E99*E$2*9+F99*E$2*3</f>
        <v>41871.011804645204</v>
      </c>
      <c r="E99" s="24">
        <v>1.369053200856</v>
      </c>
      <c r="F99" s="25">
        <v>1.4839167644078184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6" ht="15.75">
      <c r="A100" s="6" t="s">
        <v>75</v>
      </c>
      <c r="B100" s="31" t="s">
        <v>244</v>
      </c>
      <c r="C100" s="1"/>
      <c r="D100" s="23">
        <f>E100*E$2*9+F100*E$2*3</f>
        <v>26766.490204968843</v>
      </c>
      <c r="E100" s="24">
        <v>0.8751818384939999</v>
      </c>
      <c r="F100" s="25">
        <v>0.9486095947436466</v>
      </c>
    </row>
    <row r="101" spans="1:6" ht="15.75">
      <c r="A101" s="6"/>
      <c r="B101" s="3" t="s">
        <v>83</v>
      </c>
      <c r="C101" s="1" t="s">
        <v>33</v>
      </c>
      <c r="D101" s="7">
        <f>SUM(D29:D59)+SUM(D62:D69)+SUM(D71:D76)+SUM(D78:D79)+SUM(D81:D83)+SUM(D85:D89)+SUM(D91:D96)+SUM(D98:D100)</f>
        <v>382063.14197036636</v>
      </c>
      <c r="E101" s="35">
        <f>SUM(E29:E59)+SUM(E62:E69)+SUM(E71:E76)+SUM(E78:E79)+SUM(E81:E83)+SUM(E85:E89)+SUM(E91:E96)+SUM(E98:E100)</f>
        <v>12.492288695674679</v>
      </c>
      <c r="F101" s="35">
        <f>SUM(F29:F59)+SUM(F62:F69)+SUM(F71:F76)+SUM(F78:F79)+SUM(F81:F83)+SUM(F85:F89)+SUM(F91:F96)+SUM(F98:F100)</f>
        <v>13.540391717241784</v>
      </c>
    </row>
    <row r="102" spans="1:4" ht="15.75">
      <c r="A102" s="40" t="s">
        <v>85</v>
      </c>
      <c r="B102" s="40"/>
      <c r="C102" s="40"/>
      <c r="D102" s="40"/>
    </row>
    <row r="103" spans="1:4" ht="15.75">
      <c r="A103" s="6" t="s">
        <v>86</v>
      </c>
      <c r="B103" s="1" t="s">
        <v>87</v>
      </c>
      <c r="C103" s="1" t="s">
        <v>88</v>
      </c>
      <c r="D103" s="37">
        <v>0</v>
      </c>
    </row>
    <row r="104" spans="1:4" ht="15.75">
      <c r="A104" s="6" t="s">
        <v>89</v>
      </c>
      <c r="B104" s="1" t="s">
        <v>90</v>
      </c>
      <c r="C104" s="1" t="s">
        <v>88</v>
      </c>
      <c r="D104" s="37">
        <v>0</v>
      </c>
    </row>
    <row r="105" spans="1:4" ht="15.75">
      <c r="A105" s="6" t="s">
        <v>91</v>
      </c>
      <c r="B105" s="1" t="s">
        <v>92</v>
      </c>
      <c r="C105" s="1" t="s">
        <v>88</v>
      </c>
      <c r="D105" s="1">
        <v>0</v>
      </c>
    </row>
    <row r="106" spans="1:4" ht="15.75">
      <c r="A106" s="6" t="s">
        <v>93</v>
      </c>
      <c r="B106" s="1" t="s">
        <v>94</v>
      </c>
      <c r="C106" s="1" t="s">
        <v>33</v>
      </c>
      <c r="D106" s="38">
        <v>0</v>
      </c>
    </row>
    <row r="107" spans="1:4" ht="15.75">
      <c r="A107" s="40" t="s">
        <v>95</v>
      </c>
      <c r="B107" s="40"/>
      <c r="C107" s="40"/>
      <c r="D107" s="40"/>
    </row>
    <row r="108" spans="1:4" ht="15.75">
      <c r="A108" s="6" t="s">
        <v>96</v>
      </c>
      <c r="B108" s="1" t="s">
        <v>32</v>
      </c>
      <c r="C108" s="1" t="s">
        <v>33</v>
      </c>
      <c r="D108" s="1">
        <v>0</v>
      </c>
    </row>
    <row r="109" spans="1:4" ht="31.5">
      <c r="A109" s="6" t="s">
        <v>97</v>
      </c>
      <c r="B109" s="1" t="s">
        <v>34</v>
      </c>
      <c r="C109" s="1" t="s">
        <v>33</v>
      </c>
      <c r="D109" s="1">
        <v>0</v>
      </c>
    </row>
    <row r="110" spans="1:4" ht="15.75">
      <c r="A110" s="6" t="s">
        <v>98</v>
      </c>
      <c r="B110" s="1" t="s">
        <v>36</v>
      </c>
      <c r="C110" s="1" t="s">
        <v>33</v>
      </c>
      <c r="D110" s="1">
        <v>0</v>
      </c>
    </row>
    <row r="111" spans="1:4" ht="15.75">
      <c r="A111" s="6" t="s">
        <v>99</v>
      </c>
      <c r="B111" s="1" t="s">
        <v>59</v>
      </c>
      <c r="C111" s="1" t="s">
        <v>33</v>
      </c>
      <c r="D111" s="1">
        <v>0</v>
      </c>
    </row>
    <row r="112" spans="1:4" ht="15.75">
      <c r="A112" s="6" t="s">
        <v>100</v>
      </c>
      <c r="B112" s="1" t="s">
        <v>101</v>
      </c>
      <c r="C112" s="1" t="s">
        <v>33</v>
      </c>
      <c r="D112" s="1">
        <v>0</v>
      </c>
    </row>
    <row r="113" spans="1:4" ht="15.75">
      <c r="A113" s="6" t="s">
        <v>102</v>
      </c>
      <c r="B113" s="1" t="s">
        <v>61</v>
      </c>
      <c r="C113" s="1" t="s">
        <v>33</v>
      </c>
      <c r="D113" s="1">
        <v>0</v>
      </c>
    </row>
    <row r="114" spans="1:4" ht="15.75">
      <c r="A114" s="40" t="s">
        <v>103</v>
      </c>
      <c r="B114" s="40"/>
      <c r="C114" s="40"/>
      <c r="D114" s="40"/>
    </row>
    <row r="115" spans="1:4" ht="15.75">
      <c r="A115" s="6" t="s">
        <v>104</v>
      </c>
      <c r="B115" s="1" t="s">
        <v>87</v>
      </c>
      <c r="C115" s="1" t="s">
        <v>88</v>
      </c>
      <c r="D115" s="1">
        <v>0</v>
      </c>
    </row>
    <row r="116" spans="1:4" ht="15.75">
      <c r="A116" s="6" t="s">
        <v>105</v>
      </c>
      <c r="B116" s="1" t="s">
        <v>90</v>
      </c>
      <c r="C116" s="1" t="s">
        <v>88</v>
      </c>
      <c r="D116" s="1">
        <v>0</v>
      </c>
    </row>
    <row r="117" spans="1:4" ht="15.75">
      <c r="A117" s="6" t="s">
        <v>106</v>
      </c>
      <c r="B117" s="1" t="s">
        <v>107</v>
      </c>
      <c r="C117" s="1" t="s">
        <v>88</v>
      </c>
      <c r="D117" s="1">
        <v>0</v>
      </c>
    </row>
    <row r="118" spans="1:4" ht="15.75">
      <c r="A118" s="6" t="s">
        <v>108</v>
      </c>
      <c r="B118" s="1" t="s">
        <v>94</v>
      </c>
      <c r="C118" s="1" t="s">
        <v>33</v>
      </c>
      <c r="D118" s="1">
        <v>0</v>
      </c>
    </row>
    <row r="119" spans="1:4" ht="15.75">
      <c r="A119" s="40" t="s">
        <v>109</v>
      </c>
      <c r="B119" s="40"/>
      <c r="C119" s="40"/>
      <c r="D119" s="40"/>
    </row>
    <row r="120" spans="1:4" ht="15.75">
      <c r="A120" s="6" t="s">
        <v>110</v>
      </c>
      <c r="B120" s="1" t="s">
        <v>111</v>
      </c>
      <c r="C120" s="1" t="s">
        <v>88</v>
      </c>
      <c r="D120" s="1">
        <v>12</v>
      </c>
    </row>
    <row r="121" spans="1:4" ht="15.75">
      <c r="A121" s="6" t="s">
        <v>112</v>
      </c>
      <c r="B121" s="1" t="s">
        <v>113</v>
      </c>
      <c r="C121" s="1" t="s">
        <v>88</v>
      </c>
      <c r="D121" s="1">
        <v>0</v>
      </c>
    </row>
    <row r="122" spans="1:4" ht="31.5">
      <c r="A122" s="6" t="s">
        <v>114</v>
      </c>
      <c r="B122" s="1" t="s">
        <v>115</v>
      </c>
      <c r="C122" s="1" t="s">
        <v>33</v>
      </c>
      <c r="D122" s="1">
        <v>24700</v>
      </c>
    </row>
  </sheetData>
  <sheetProtection password="CC29" sheet="1" objects="1" scenarios="1" selectLockedCells="1" selectUnlockedCells="1"/>
  <mergeCells count="9">
    <mergeCell ref="E27:E28"/>
    <mergeCell ref="F27:F28"/>
    <mergeCell ref="A119:D119"/>
    <mergeCell ref="A2:D2"/>
    <mergeCell ref="A26:D26"/>
    <mergeCell ref="A8:D8"/>
    <mergeCell ref="A102:D102"/>
    <mergeCell ref="A107:D107"/>
    <mergeCell ref="A114:D11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3" max="3" man="1"/>
    <brk id="11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2023-03-21T11:16:02Z</dcterms:modified>
  <cp:category/>
  <cp:version/>
  <cp:contentType/>
  <cp:contentStatus/>
</cp:coreProperties>
</file>