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<sst xmlns="http://schemas.openxmlformats.org/spreadsheetml/2006/main" count="364" uniqueCount="254">
  <si>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</si>
  <si>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</si>
  <si>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</si>
  <si>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</si>
  <si>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</si>
  <si>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</si>
  <si>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</si>
  <si>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</si>
  <si>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</si>
  <si>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</si>
  <si>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</si>
  <si>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</si>
  <si>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</si>
  <si>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</si>
  <si>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</si>
  <si>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</si>
  <si>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</si>
  <si>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</si>
  <si>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</si>
  <si>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</si>
  <si>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</si>
  <si>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</si>
  <si>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</si>
  <si>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</si>
  <si>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</si>
  <si>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</si>
  <si>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</si>
  <si>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</si>
  <si>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</si>
  <si>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</si>
  <si>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</si>
  <si>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</si>
  <si>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</si>
  <si>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</si>
  <si>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</si>
  <si>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</si>
  <si>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</si>
  <si>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</si>
  <si>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</si>
  <si>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</si>
  <si>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</si>
  <si>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</si>
  <si>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</si>
  <si>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</si>
  <si>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</si>
  <si>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</si>
  <si>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</si>
  <si>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</si>
  <si>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</si>
  <si>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</si>
  <si>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</si>
  <si>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</si>
  <si>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</si>
  <si>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</si>
  <si>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</si>
  <si>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</si>
  <si>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</si>
  <si>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</si>
  <si>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</si>
  <si>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</si>
  <si>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</si>
  <si>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</si>
  <si>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</si>
  <si>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</si>
  <si>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</si>
  <si>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</si>
  <si>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</si>
  <si>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</si>
  <si>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</si>
  <si>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</si>
  <si>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</si>
  <si>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</si>
  <si>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</si>
  <si>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</si>
  <si>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</si>
  <si>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</si>
  <si>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</si>
  <si>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</si>
  <si>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</si>
  <si>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</si>
  <si>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</si>
  <si>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</si>
  <si>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</si>
  <si>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</si>
  <si>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</si>
  <si>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</si>
  <si>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</si>
  <si>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</si>
  <si>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</si>
  <si>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</si>
  <si>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</si>
  <si>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</si>
  <si>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</si>
  <si>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</si>
  <si>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</si>
  <si>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</si>
  <si>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</si>
  <si>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</si>
  <si>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</si>
  <si>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</si>
  <si>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</si>
  <si>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</si>
  <si>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</si>
  <si>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</si>
  <si>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</si>
  <si>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</si>
  <si>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</si>
  <si>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</si>
  <si>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</si>
  <si>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</si>
  <si>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</si>
  <si>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</si>
  <si>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</si>
  <si>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</si>
  <si>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</si>
  <si>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</si>
  <si>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</si>
  <si>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</si>
  <si>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</si>
  <si>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</si>
  <si>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</si>
  <si>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</si>
  <si>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</si>
  <si>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</si>
  <si>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</si>
  <si>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</si>
  <si>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</si>
  <si>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</si>
  <si>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</si>
  <si>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</si>
  <si>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</si>
  <si>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</si>
  <si>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</si>
  <si>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</si>
  <si>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</si>
  <si>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</si>
  <si>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</si>
  <si>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</si>
  <si>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</si>
  <si>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</si>
  <si>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</si>
  <si>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</si>
  <si>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</si>
  <si>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</si>
  <si>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</si>
  <si>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</si>
  <si>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</si>
  <si>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</si>
  <si>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</si>
  <si>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</si>
  <si>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</si>
  <si>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</si>
  <si>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</si>
  <si>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</si>
  <si>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</si>
  <si>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</si>
  <si>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</si>
  <si>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</si>
  <si>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</si>
  <si>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</si>
  <si>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</si>
  <si>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</si>
  <si>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</si>
  <si>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</si>
  <si>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</si>
  <si>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</si>
  <si>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</si>
  <si>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</si>
  <si>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</si>
  <si>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</si>
  <si>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</si>
  <si>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</si>
  <si>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</si>
  <si>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</si>
  <si>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</si>
  <si>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</si>
  <si>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</si>
  <si>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</si>
  <si>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</si>
  <si>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</si>
  <si>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</si>
  <si>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</si>
  <si>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</si>
  <si>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</si>
  <si>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</si>
  <si>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</si>
  <si>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</si>
  <si>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</si>
  <si>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</si>
  <si>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</si>
  <si>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</si>
  <si>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</si>
  <si>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</si>
  <si>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</si>
  <si>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</si>
  <si>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</si>
  <si>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</si>
  <si>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</si>
  <si>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</si>
  <si>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</si>
  <si>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</si>
  <si>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</si>
  <si>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</si>
  <si>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</si>
  <si>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</si>
  <si>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</si>
  <si>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</si>
  <si>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</si>
  <si>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</si>
  <si>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</si>
  <si>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</si>
  <si>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</si>
  <si>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</si>
  <si>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</si>
  <si>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</si>
  <si>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</si>
  <si>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</si>
  <si>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</si>
  <si>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</si>
  <si>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</si>
  <si>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</si>
  <si>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</si>
  <si>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</si>
  <si>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</si>
  <si>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</si>
  <si>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</si>
  <si>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</si>
  <si>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</si>
  <si>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</si>
  <si>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</si>
  <si>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</si>
  <si>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</si>
  <si>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</si>
  <si>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</si>
  <si>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</si>
  <si>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</si>
  <si>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</si>
  <si>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</si>
  <si>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</si>
  <si>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</si>
  <si>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</si>
  <si>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</si>
  <si>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</si>
  <si>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</si>
  <si>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</si>
  <si>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</si>
  <si>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</si>
  <si>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</si>
  <si>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Отчет об исполнении управляющей организацией ООО "УК "Слобода" договора управления за 2022 год по дому № 45  ул. Гагарина в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</si>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</sst>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2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4" fontId="42" fillId="0" borderId="13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/>
    </xf>
    <xf numFmtId="49" fontId="45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4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1194.15</v>
          </cell>
        </row>
        <row r="24">
          <cell r="D24">
            <v>-77944.20897004972</v>
          </cell>
        </row>
        <row r="25">
          <cell r="D25">
            <v>45552.36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O125">
            <v>34489.9895105979</v>
          </cell>
        </row>
        <row r="126">
          <cell r="O126">
            <v>38485.44921724513</v>
          </cell>
        </row>
        <row r="127">
          <cell r="O127">
            <v>8981.888355599247</v>
          </cell>
        </row>
      </sheetData>
      <sheetData sheetId="1">
        <row r="124">
          <cell r="O124">
            <v>95460.80683807885</v>
          </cell>
        </row>
        <row r="125">
          <cell r="O125">
            <v>106519.37231454495</v>
          </cell>
        </row>
        <row r="126">
          <cell r="O126">
            <v>24859.91795073138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R11" sqref="R11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0" hidden="1" customWidth="1"/>
    <col min="6" max="6" width="17.8515625" style="22" hidden="1" customWidth="1"/>
    <col min="7" max="11" width="9.140625" style="2" hidden="1" customWidth="1"/>
    <col min="12" max="16" width="9.140625" style="2" customWidth="1"/>
    <col min="17" max="16384" width="9.140625" style="3" customWidth="1"/>
  </cols>
  <sheetData>
    <row r="1" ht="15.75">
      <c r="E1" s="10" t="s">
        <v>116</v>
      </c>
    </row>
    <row r="2" spans="1:16" s="5" customFormat="1" ht="33.75" customHeight="1">
      <c r="A2" s="54" t="s">
        <v>248</v>
      </c>
      <c r="B2" s="54"/>
      <c r="C2" s="54"/>
      <c r="D2" s="54"/>
      <c r="E2" s="16">
        <v>2017.8</v>
      </c>
      <c r="F2" s="12"/>
      <c r="G2" s="4"/>
      <c r="H2" s="4"/>
      <c r="I2" s="4"/>
      <c r="J2" s="4"/>
      <c r="K2" s="4"/>
      <c r="L2" s="4"/>
      <c r="M2" s="4"/>
      <c r="N2" s="4"/>
      <c r="O2" s="4"/>
      <c r="P2" s="4"/>
    </row>
    <row r="4" spans="1:4" ht="15.75">
      <c r="A4" s="6" t="s">
        <v>22</v>
      </c>
      <c r="B4" s="7" t="s">
        <v>23</v>
      </c>
      <c r="C4" s="7" t="s">
        <v>24</v>
      </c>
      <c r="D4" s="7" t="s">
        <v>25</v>
      </c>
    </row>
    <row r="5" spans="1:4" ht="15.75">
      <c r="A5" s="6" t="s">
        <v>28</v>
      </c>
      <c r="B5" s="7" t="s">
        <v>26</v>
      </c>
      <c r="C5" s="7" t="s">
        <v>27</v>
      </c>
      <c r="D5" s="8" t="s">
        <v>249</v>
      </c>
    </row>
    <row r="6" spans="1:4" ht="15.75">
      <c r="A6" s="6" t="s">
        <v>29</v>
      </c>
      <c r="B6" s="7" t="s">
        <v>30</v>
      </c>
      <c r="C6" s="7" t="s">
        <v>27</v>
      </c>
      <c r="D6" s="8" t="s">
        <v>250</v>
      </c>
    </row>
    <row r="7" spans="1:4" ht="15.75">
      <c r="A7" s="6" t="s">
        <v>16</v>
      </c>
      <c r="B7" s="7" t="s">
        <v>31</v>
      </c>
      <c r="C7" s="7" t="s">
        <v>27</v>
      </c>
      <c r="D7" s="8" t="s">
        <v>251</v>
      </c>
    </row>
    <row r="8" spans="1:4" ht="42.75" customHeight="1">
      <c r="A8" s="53" t="s">
        <v>63</v>
      </c>
      <c r="B8" s="53"/>
      <c r="C8" s="53"/>
      <c r="D8" s="53"/>
    </row>
    <row r="9" spans="1:4" ht="15.75">
      <c r="A9" s="6" t="s">
        <v>17</v>
      </c>
      <c r="B9" s="7" t="s">
        <v>32</v>
      </c>
      <c r="C9" s="7" t="s">
        <v>33</v>
      </c>
      <c r="D9" s="24">
        <f>'[1]по форме'!$D$23</f>
        <v>1194.15</v>
      </c>
    </row>
    <row r="10" spans="1:5" ht="15.75">
      <c r="A10" s="6" t="s">
        <v>18</v>
      </c>
      <c r="B10" s="7" t="s">
        <v>34</v>
      </c>
      <c r="C10" s="7" t="s">
        <v>33</v>
      </c>
      <c r="D10" s="24">
        <f>'[1]по форме'!$D$24</f>
        <v>-77944.20897004972</v>
      </c>
      <c r="E10" s="21"/>
    </row>
    <row r="11" spans="1:4" ht="15.75">
      <c r="A11" s="6" t="s">
        <v>35</v>
      </c>
      <c r="B11" s="7" t="s">
        <v>36</v>
      </c>
      <c r="C11" s="7" t="s">
        <v>33</v>
      </c>
      <c r="D11" s="24">
        <f>'[1]по форме'!$D$25</f>
        <v>45552.36</v>
      </c>
    </row>
    <row r="12" spans="1:4" ht="31.5">
      <c r="A12" s="6" t="s">
        <v>37</v>
      </c>
      <c r="B12" s="7" t="s">
        <v>38</v>
      </c>
      <c r="C12" s="7" t="s">
        <v>33</v>
      </c>
      <c r="D12" s="24">
        <f>D13+D14+D15</f>
        <v>308797.42418679746</v>
      </c>
    </row>
    <row r="13" spans="1:4" ht="15.75">
      <c r="A13" s="6" t="s">
        <v>54</v>
      </c>
      <c r="B13" s="9" t="s">
        <v>39</v>
      </c>
      <c r="C13" s="7" t="s">
        <v>33</v>
      </c>
      <c r="D13" s="24">
        <f>'[2]УК 2022'!$O$126+'[2]УК 2021'!$O$125</f>
        <v>145004.82153179008</v>
      </c>
    </row>
    <row r="14" spans="1:4" ht="15.75">
      <c r="A14" s="6" t="s">
        <v>55</v>
      </c>
      <c r="B14" s="9" t="s">
        <v>40</v>
      </c>
      <c r="C14" s="7" t="s">
        <v>33</v>
      </c>
      <c r="D14" s="24">
        <f>'[2]УК 2022'!$O$125+'[2]УК 2021'!$O$124</f>
        <v>129950.79634867675</v>
      </c>
    </row>
    <row r="15" spans="1:4" ht="15.75">
      <c r="A15" s="6" t="s">
        <v>56</v>
      </c>
      <c r="B15" s="9" t="s">
        <v>41</v>
      </c>
      <c r="C15" s="7" t="s">
        <v>33</v>
      </c>
      <c r="D15" s="24">
        <f>'[2]УК 2022'!$O$127+'[2]УК 2021'!$O$126</f>
        <v>33841.806306330625</v>
      </c>
    </row>
    <row r="16" spans="1:6" ht="15.75">
      <c r="A16" s="9" t="s">
        <v>42</v>
      </c>
      <c r="B16" s="9" t="s">
        <v>43</v>
      </c>
      <c r="C16" s="9" t="s">
        <v>33</v>
      </c>
      <c r="D16" s="20">
        <f>D17</f>
        <v>279766.92418679746</v>
      </c>
      <c r="E16" s="10">
        <v>279766.92</v>
      </c>
      <c r="F16" s="47">
        <f>D16-E16</f>
        <v>0.004186797479633242</v>
      </c>
    </row>
    <row r="17" spans="1:4" ht="31.5">
      <c r="A17" s="9" t="s">
        <v>19</v>
      </c>
      <c r="B17" s="9" t="s">
        <v>57</v>
      </c>
      <c r="C17" s="9" t="s">
        <v>33</v>
      </c>
      <c r="D17" s="20">
        <f>D12-D25+D107+D123</f>
        <v>279766.92418679746</v>
      </c>
    </row>
    <row r="18" spans="1:4" ht="31.5">
      <c r="A18" s="9" t="s">
        <v>44</v>
      </c>
      <c r="B18" s="9" t="s">
        <v>58</v>
      </c>
      <c r="C18" s="9" t="s">
        <v>33</v>
      </c>
      <c r="D18" s="2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2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2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2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20">
        <f>D16+D10+D9</f>
        <v>203016.86521674774</v>
      </c>
    </row>
    <row r="23" spans="1:4" ht="15.75">
      <c r="A23" s="9" t="s">
        <v>51</v>
      </c>
      <c r="B23" s="9" t="s">
        <v>59</v>
      </c>
      <c r="C23" s="9" t="s">
        <v>33</v>
      </c>
      <c r="D23" s="49">
        <v>118.73</v>
      </c>
    </row>
    <row r="24" spans="1:4" ht="15.75">
      <c r="A24" s="9" t="s">
        <v>52</v>
      </c>
      <c r="B24" s="9" t="s">
        <v>60</v>
      </c>
      <c r="C24" s="9" t="s">
        <v>33</v>
      </c>
      <c r="D24" s="49">
        <f>D22-D102</f>
        <v>-105780.55897004972</v>
      </c>
    </row>
    <row r="25" spans="1:5" ht="15.75">
      <c r="A25" s="9" t="s">
        <v>53</v>
      </c>
      <c r="B25" s="9" t="s">
        <v>61</v>
      </c>
      <c r="C25" s="9" t="s">
        <v>33</v>
      </c>
      <c r="D25" s="49">
        <v>47930.5</v>
      </c>
      <c r="E25" s="21">
        <f>D25+F16</f>
        <v>47930.50418679748</v>
      </c>
    </row>
    <row r="26" spans="1:16" s="11" customFormat="1" ht="35.25" customHeight="1">
      <c r="A26" s="55" t="s">
        <v>62</v>
      </c>
      <c r="B26" s="55"/>
      <c r="C26" s="55"/>
      <c r="D26" s="55"/>
      <c r="E26" s="10"/>
      <c r="F26" s="22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13" customFormat="1" ht="30.75" customHeight="1">
      <c r="A27" s="23" t="s">
        <v>22</v>
      </c>
      <c r="B27" s="15" t="s">
        <v>64</v>
      </c>
      <c r="C27" s="15" t="s">
        <v>127</v>
      </c>
      <c r="D27" s="25" t="s">
        <v>128</v>
      </c>
      <c r="E27" s="52" t="s">
        <v>252</v>
      </c>
      <c r="F27" s="52" t="s">
        <v>253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4" customFormat="1" ht="15.75">
      <c r="A28" s="23" t="s">
        <v>129</v>
      </c>
      <c r="B28" s="26" t="s">
        <v>130</v>
      </c>
      <c r="C28" s="27" t="s">
        <v>27</v>
      </c>
      <c r="D28" s="28" t="s">
        <v>27</v>
      </c>
      <c r="E28" s="52"/>
      <c r="F28" s="5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14" customFormat="1" ht="15.75">
      <c r="A29" s="29" t="s">
        <v>68</v>
      </c>
      <c r="B29" s="38" t="s">
        <v>131</v>
      </c>
      <c r="C29" s="30" t="s">
        <v>132</v>
      </c>
      <c r="D29" s="31">
        <f>E29*E$2*9+F29*E$2*3</f>
        <v>852.3694384189556</v>
      </c>
      <c r="E29" s="32">
        <v>0.03447889970399999</v>
      </c>
      <c r="F29" s="33">
        <v>0.037371679389165594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s="14" customFormat="1" ht="15.75">
      <c r="A30" s="29" t="s">
        <v>70</v>
      </c>
      <c r="B30" s="38" t="s">
        <v>118</v>
      </c>
      <c r="C30" s="30" t="s">
        <v>132</v>
      </c>
      <c r="D30" s="31">
        <f aca="true" t="shared" si="0" ref="D30:D60">E30*E$2*9+F30*E$2*3</f>
        <v>574.8743594520796</v>
      </c>
      <c r="E30" s="32">
        <v>0.023254042776</v>
      </c>
      <c r="F30" s="33">
        <v>0.0252050569649064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14" customFormat="1" ht="15.75">
      <c r="A31" s="29" t="s">
        <v>72</v>
      </c>
      <c r="B31" s="38" t="s">
        <v>84</v>
      </c>
      <c r="C31" s="30" t="s">
        <v>132</v>
      </c>
      <c r="D31" s="31">
        <f t="shared" si="0"/>
        <v>510.91351123479393</v>
      </c>
      <c r="E31" s="32">
        <v>0.020666784749999997</v>
      </c>
      <c r="F31" s="33">
        <v>0.022400727990524998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s="14" customFormat="1" ht="15.75">
      <c r="A32" s="29" t="s">
        <v>122</v>
      </c>
      <c r="B32" s="38" t="s">
        <v>133</v>
      </c>
      <c r="C32" s="30" t="s">
        <v>132</v>
      </c>
      <c r="D32" s="31">
        <f t="shared" si="0"/>
        <v>1555.0550265193938</v>
      </c>
      <c r="E32" s="32">
        <v>0.062902990038</v>
      </c>
      <c r="F32" s="33">
        <v>0.0681805509021882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s="17" customFormat="1" ht="15.75">
      <c r="A33" s="29" t="s">
        <v>124</v>
      </c>
      <c r="B33" s="38" t="s">
        <v>0</v>
      </c>
      <c r="C33" s="30" t="s">
        <v>132</v>
      </c>
      <c r="D33" s="31">
        <f t="shared" si="0"/>
        <v>16088.031279012941</v>
      </c>
      <c r="E33" s="32">
        <v>0.650771357937</v>
      </c>
      <c r="F33" s="33">
        <v>0.7053710748679144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1" customFormat="1" ht="15.75">
      <c r="A34" s="29" t="s">
        <v>76</v>
      </c>
      <c r="B34" s="38" t="s">
        <v>134</v>
      </c>
      <c r="C34" s="30" t="s">
        <v>132</v>
      </c>
      <c r="D34" s="31">
        <f t="shared" si="0"/>
        <v>1858.1786318876689</v>
      </c>
      <c r="E34" s="32">
        <v>0.07516453757399999</v>
      </c>
      <c r="F34" s="33">
        <v>0.0814708422764586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11" customFormat="1" ht="15.75">
      <c r="A35" s="29" t="s">
        <v>78</v>
      </c>
      <c r="B35" s="38" t="s">
        <v>119</v>
      </c>
      <c r="C35" s="30" t="s">
        <v>132</v>
      </c>
      <c r="D35" s="31">
        <f t="shared" si="0"/>
        <v>2944.380756772841</v>
      </c>
      <c r="E35" s="32">
        <v>0.11910212195249999</v>
      </c>
      <c r="F35" s="33">
        <v>0.12909478998431476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11" customFormat="1" ht="15.75">
      <c r="A36" s="29" t="s">
        <v>80</v>
      </c>
      <c r="B36" s="38" t="s">
        <v>15</v>
      </c>
      <c r="C36" s="30" t="s">
        <v>132</v>
      </c>
      <c r="D36" s="31">
        <f t="shared" si="0"/>
        <v>5142.026895692839</v>
      </c>
      <c r="E36" s="32">
        <v>0.20799834158849997</v>
      </c>
      <c r="F36" s="33">
        <v>0.22544940244777514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1" customFormat="1" ht="31.5">
      <c r="A37" s="29" t="s">
        <v>81</v>
      </c>
      <c r="B37" s="38" t="s">
        <v>135</v>
      </c>
      <c r="C37" s="30" t="s">
        <v>132</v>
      </c>
      <c r="D37" s="31">
        <f t="shared" si="0"/>
        <v>23.060150371948808</v>
      </c>
      <c r="E37" s="32">
        <v>0.0009327981224999999</v>
      </c>
      <c r="F37" s="33">
        <v>0.00101105988497775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11" customFormat="1" ht="15.75">
      <c r="A38" s="29" t="s">
        <v>126</v>
      </c>
      <c r="B38" s="38" t="s">
        <v>136</v>
      </c>
      <c r="C38" s="30" t="s">
        <v>132</v>
      </c>
      <c r="D38" s="31">
        <f t="shared" si="0"/>
        <v>3965.738291151024</v>
      </c>
      <c r="E38" s="32">
        <v>0.16041670035299999</v>
      </c>
      <c r="F38" s="33">
        <v>0.17387566151261669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11" customFormat="1" ht="15.75">
      <c r="A39" s="29" t="s">
        <v>82</v>
      </c>
      <c r="B39" s="38" t="s">
        <v>137</v>
      </c>
      <c r="C39" s="30" t="s">
        <v>132</v>
      </c>
      <c r="D39" s="31">
        <f t="shared" si="0"/>
        <v>9661.429731343062</v>
      </c>
      <c r="E39" s="32">
        <v>0.3908111338695</v>
      </c>
      <c r="F39" s="33">
        <v>0.42360018800115107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11" customFormat="1" ht="31.5">
      <c r="A40" s="29" t="s">
        <v>138</v>
      </c>
      <c r="B40" s="38" t="s">
        <v>139</v>
      </c>
      <c r="C40" s="30" t="s">
        <v>132</v>
      </c>
      <c r="D40" s="31">
        <f t="shared" si="0"/>
        <v>122.84017826877641</v>
      </c>
      <c r="E40" s="32">
        <v>0.004968965327999999</v>
      </c>
      <c r="F40" s="33">
        <v>0.0053858615190192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1" customFormat="1" ht="31.5">
      <c r="A41" s="29" t="s">
        <v>140</v>
      </c>
      <c r="B41" s="38" t="s">
        <v>141</v>
      </c>
      <c r="C41" s="30" t="s">
        <v>132</v>
      </c>
      <c r="D41" s="31">
        <f t="shared" si="0"/>
        <v>443.7214802707803</v>
      </c>
      <c r="E41" s="32">
        <v>0.0179488232745</v>
      </c>
      <c r="F41" s="33">
        <v>0.01945472954723055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11" customFormat="1" ht="31.5">
      <c r="A42" s="29" t="s">
        <v>142</v>
      </c>
      <c r="B42" s="38" t="s">
        <v>143</v>
      </c>
      <c r="C42" s="30" t="s">
        <v>132</v>
      </c>
      <c r="D42" s="31">
        <f t="shared" si="0"/>
        <v>2662.3288816246813</v>
      </c>
      <c r="E42" s="32">
        <v>0.10769293964699998</v>
      </c>
      <c r="F42" s="33">
        <v>0.1167283772833833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11" customFormat="1" ht="15.75">
      <c r="A43" s="29" t="s">
        <v>144</v>
      </c>
      <c r="B43" s="38" t="s">
        <v>145</v>
      </c>
      <c r="C43" s="30" t="s">
        <v>132</v>
      </c>
      <c r="D43" s="31">
        <f t="shared" si="0"/>
        <v>4821.00750895807</v>
      </c>
      <c r="E43" s="32">
        <v>0.19501289802449998</v>
      </c>
      <c r="F43" s="33">
        <v>0.21137448016875554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11" customFormat="1" ht="15.75">
      <c r="A44" s="29" t="s">
        <v>146</v>
      </c>
      <c r="B44" s="38" t="s">
        <v>147</v>
      </c>
      <c r="C44" s="30" t="s">
        <v>132</v>
      </c>
      <c r="D44" s="31">
        <f t="shared" si="0"/>
        <v>8810.55160803798</v>
      </c>
      <c r="E44" s="32">
        <v>0.3563925588345</v>
      </c>
      <c r="F44" s="33">
        <v>0.38629389452071455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11" customFormat="1" ht="15.75">
      <c r="A45" s="29" t="s">
        <v>148</v>
      </c>
      <c r="B45" s="38" t="s">
        <v>120</v>
      </c>
      <c r="C45" s="30" t="s">
        <v>132</v>
      </c>
      <c r="D45" s="31">
        <f t="shared" si="0"/>
        <v>4857.24094283591</v>
      </c>
      <c r="E45" s="32">
        <v>0.1964785640565</v>
      </c>
      <c r="F45" s="33">
        <v>0.21296311558084036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11" customFormat="1" ht="31.5">
      <c r="A46" s="29" t="s">
        <v>150</v>
      </c>
      <c r="B46" s="38" t="s">
        <v>247</v>
      </c>
      <c r="C46" s="30" t="s">
        <v>132</v>
      </c>
      <c r="D46" s="31">
        <f t="shared" si="0"/>
        <v>135.79252620224227</v>
      </c>
      <c r="E46" s="32">
        <v>0.0054928962495</v>
      </c>
      <c r="F46" s="33">
        <v>0.00595375024483305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11" customFormat="1" ht="15.75">
      <c r="A47" s="29" t="s">
        <v>151</v>
      </c>
      <c r="B47" s="38" t="s">
        <v>149</v>
      </c>
      <c r="C47" s="30" t="s">
        <v>132</v>
      </c>
      <c r="D47" s="31">
        <f t="shared" si="0"/>
        <v>1164.6894869894577</v>
      </c>
      <c r="E47" s="32">
        <v>0.0471124493655</v>
      </c>
      <c r="F47" s="33">
        <v>0.051065183867265454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11" customFormat="1" ht="15.75">
      <c r="A48" s="29" t="s">
        <v>153</v>
      </c>
      <c r="B48" s="38" t="s">
        <v>14</v>
      </c>
      <c r="C48" s="30" t="s">
        <v>132</v>
      </c>
      <c r="D48" s="31">
        <f t="shared" si="0"/>
        <v>19163.261128554994</v>
      </c>
      <c r="E48" s="32">
        <v>0.7751664110325</v>
      </c>
      <c r="F48" s="33">
        <v>0.8402028729181268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11" customFormat="1" ht="31.5">
      <c r="A49" s="29" t="s">
        <v>155</v>
      </c>
      <c r="B49" s="38" t="s">
        <v>152</v>
      </c>
      <c r="C49" s="30" t="s">
        <v>132</v>
      </c>
      <c r="D49" s="31">
        <f t="shared" si="0"/>
        <v>1993.4188191588464</v>
      </c>
      <c r="E49" s="32">
        <v>0.08063509135349999</v>
      </c>
      <c r="F49" s="33">
        <v>0.08740037551805864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1" customFormat="1" ht="31.5">
      <c r="A50" s="29" t="s">
        <v>157</v>
      </c>
      <c r="B50" s="38" t="s">
        <v>154</v>
      </c>
      <c r="C50" s="30" t="s">
        <v>132</v>
      </c>
      <c r="D50" s="31">
        <f t="shared" si="0"/>
        <v>4339.257493283489</v>
      </c>
      <c r="E50" s="32">
        <v>0.17552579569049997</v>
      </c>
      <c r="F50" s="33">
        <v>0.19025240994893294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1" customFormat="1" ht="31.5">
      <c r="A51" s="29" t="s">
        <v>159</v>
      </c>
      <c r="B51" s="38" t="s">
        <v>156</v>
      </c>
      <c r="C51" s="30" t="s">
        <v>132</v>
      </c>
      <c r="D51" s="31">
        <f t="shared" si="0"/>
        <v>1585.2955829951825</v>
      </c>
      <c r="E51" s="32">
        <v>0.0641262402705</v>
      </c>
      <c r="F51" s="33">
        <v>0.06950643182919496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11" customFormat="1" ht="31.5">
      <c r="A52" s="29" t="s">
        <v>161</v>
      </c>
      <c r="B52" s="38" t="s">
        <v>158</v>
      </c>
      <c r="C52" s="30" t="s">
        <v>132</v>
      </c>
      <c r="D52" s="31">
        <f t="shared" si="0"/>
        <v>3068.325612903747</v>
      </c>
      <c r="E52" s="32">
        <v>0.12411577222049998</v>
      </c>
      <c r="F52" s="33">
        <v>0.13452908550979994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11" customFormat="1" ht="15.75">
      <c r="A53" s="29" t="s">
        <v>162</v>
      </c>
      <c r="B53" s="38" t="s">
        <v>160</v>
      </c>
      <c r="C53" s="30" t="s">
        <v>132</v>
      </c>
      <c r="D53" s="31">
        <f t="shared" si="0"/>
        <v>3238.0041325268053</v>
      </c>
      <c r="E53" s="32">
        <v>0.1309793790045</v>
      </c>
      <c r="F53" s="33">
        <v>0.14196854890297755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11" customFormat="1" ht="15.75">
      <c r="A54" s="29" t="s">
        <v>164</v>
      </c>
      <c r="B54" s="38" t="s">
        <v>163</v>
      </c>
      <c r="C54" s="30" t="s">
        <v>132</v>
      </c>
      <c r="D54" s="31">
        <f t="shared" si="0"/>
        <v>623.7839717978535</v>
      </c>
      <c r="E54" s="32">
        <v>0.025232468494499994</v>
      </c>
      <c r="F54" s="33">
        <v>0.027349472601188547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11" customFormat="1" ht="31.5">
      <c r="A55" s="29" t="s">
        <v>166</v>
      </c>
      <c r="B55" s="38" t="s">
        <v>165</v>
      </c>
      <c r="C55" s="30" t="s">
        <v>132</v>
      </c>
      <c r="D55" s="31">
        <f t="shared" si="0"/>
        <v>7970.444093888658</v>
      </c>
      <c r="E55" s="32">
        <v>0.32240966196449994</v>
      </c>
      <c r="F55" s="33">
        <v>0.34945983260332153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11" customFormat="1" ht="15.75">
      <c r="A56" s="29" t="s">
        <v>167</v>
      </c>
      <c r="B56" s="38" t="s">
        <v>169</v>
      </c>
      <c r="C56" s="30" t="s">
        <v>170</v>
      </c>
      <c r="D56" s="31">
        <f t="shared" si="0"/>
        <v>4052.2069508091936</v>
      </c>
      <c r="E56" s="32">
        <v>0.16391441403149998</v>
      </c>
      <c r="F56" s="33">
        <v>0.17766683336874284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11" customFormat="1" ht="31.5">
      <c r="A57" s="29" t="s">
        <v>168</v>
      </c>
      <c r="B57" s="38" t="s">
        <v>172</v>
      </c>
      <c r="C57" s="30" t="s">
        <v>6</v>
      </c>
      <c r="D57" s="31">
        <f t="shared" si="0"/>
        <v>4925.869055020692</v>
      </c>
      <c r="E57" s="32">
        <v>0.199254615954</v>
      </c>
      <c r="F57" s="33">
        <v>0.2159720782325406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11" customFormat="1" ht="15.75">
      <c r="A58" s="29" t="s">
        <v>171</v>
      </c>
      <c r="B58" s="38" t="s">
        <v>174</v>
      </c>
      <c r="C58" s="30" t="s">
        <v>6</v>
      </c>
      <c r="D58" s="31">
        <f t="shared" si="0"/>
        <v>3502.9058838654073</v>
      </c>
      <c r="E58" s="32">
        <v>0.14169482761649999</v>
      </c>
      <c r="F58" s="33">
        <v>0.15358302365352436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17" customFormat="1" ht="24.75" customHeight="1">
      <c r="A59" s="29" t="s">
        <v>173</v>
      </c>
      <c r="B59" s="38" t="s">
        <v>176</v>
      </c>
      <c r="C59" s="30" t="s">
        <v>177</v>
      </c>
      <c r="D59" s="31">
        <f t="shared" si="0"/>
        <v>5124.296816005664</v>
      </c>
      <c r="E59" s="32">
        <v>0.2072811483015</v>
      </c>
      <c r="F59" s="33">
        <v>0.22467203664399585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s="11" customFormat="1" ht="15.75">
      <c r="A60" s="29" t="s">
        <v>175</v>
      </c>
      <c r="B60" s="38" t="s">
        <v>178</v>
      </c>
      <c r="C60" s="30" t="s">
        <v>177</v>
      </c>
      <c r="D60" s="31">
        <f t="shared" si="0"/>
        <v>1689.439088447421</v>
      </c>
      <c r="E60" s="32">
        <v>0.068338912989</v>
      </c>
      <c r="F60" s="33">
        <v>0.0740725477887771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11" customFormat="1" ht="15.75">
      <c r="A61" s="34" t="s">
        <v>179</v>
      </c>
      <c r="B61" s="35" t="s">
        <v>180</v>
      </c>
      <c r="C61" s="36" t="s">
        <v>27</v>
      </c>
      <c r="D61" s="37" t="s">
        <v>27</v>
      </c>
      <c r="E61" s="32"/>
      <c r="F61" s="33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11" customFormat="1" ht="31.5">
      <c r="A62" s="18" t="s">
        <v>181</v>
      </c>
      <c r="B62" s="38" t="s">
        <v>182</v>
      </c>
      <c r="C62" s="36" t="s">
        <v>27</v>
      </c>
      <c r="D62" s="37" t="s">
        <v>27</v>
      </c>
      <c r="E62" s="32"/>
      <c r="F62" s="33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11" customFormat="1" ht="31.5">
      <c r="A63" s="18" t="s">
        <v>183</v>
      </c>
      <c r="B63" s="38" t="s">
        <v>8</v>
      </c>
      <c r="C63" s="36" t="s">
        <v>184</v>
      </c>
      <c r="D63" s="31">
        <f aca="true" t="shared" si="1" ref="D63:D70">E63*E$2*9+F63*E$2*3</f>
        <v>4391.094501963905</v>
      </c>
      <c r="E63" s="32">
        <v>0.1776226365</v>
      </c>
      <c r="F63" s="33">
        <v>0.19252517570235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17" customFormat="1" ht="27.75" customHeight="1">
      <c r="A64" s="18" t="s">
        <v>185</v>
      </c>
      <c r="B64" s="38" t="s">
        <v>186</v>
      </c>
      <c r="C64" s="36" t="s">
        <v>11</v>
      </c>
      <c r="D64" s="31">
        <f t="shared" si="1"/>
        <v>8312.700912522865</v>
      </c>
      <c r="E64" s="32">
        <v>0.3362541735</v>
      </c>
      <c r="F64" s="33">
        <v>0.36446589865665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s="11" customFormat="1" ht="15.75">
      <c r="A65" s="18" t="s">
        <v>187</v>
      </c>
      <c r="B65" s="38" t="s">
        <v>188</v>
      </c>
      <c r="C65" s="36" t="s">
        <v>10</v>
      </c>
      <c r="D65" s="31">
        <f t="shared" si="1"/>
        <v>2126.504884598872</v>
      </c>
      <c r="E65" s="32">
        <v>0.08601850949999999</v>
      </c>
      <c r="F65" s="33">
        <v>0.09323546244705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11" customFormat="1" ht="15.75">
      <c r="A66" s="18" t="s">
        <v>189</v>
      </c>
      <c r="B66" s="38" t="s">
        <v>13</v>
      </c>
      <c r="C66" s="36" t="s">
        <v>10</v>
      </c>
      <c r="D66" s="31">
        <f t="shared" si="1"/>
        <v>4363.477555410673</v>
      </c>
      <c r="E66" s="32">
        <v>0.17650551299999998</v>
      </c>
      <c r="F66" s="33">
        <v>0.1913143255407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11" customFormat="1" ht="15.75">
      <c r="A67" s="18" t="s">
        <v>190</v>
      </c>
      <c r="B67" s="38" t="s">
        <v>121</v>
      </c>
      <c r="C67" s="36" t="s">
        <v>132</v>
      </c>
      <c r="D67" s="31">
        <f t="shared" si="1"/>
        <v>1132.2948086825165</v>
      </c>
      <c r="E67" s="32">
        <v>0.0458020635</v>
      </c>
      <c r="F67" s="33">
        <v>0.04964485662765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11" customFormat="1" ht="31.5">
      <c r="A68" s="18" t="s">
        <v>191</v>
      </c>
      <c r="B68" s="38" t="s">
        <v>192</v>
      </c>
      <c r="C68" s="36" t="s">
        <v>132</v>
      </c>
      <c r="D68" s="31">
        <f t="shared" si="1"/>
        <v>5965.260455498134</v>
      </c>
      <c r="E68" s="32">
        <v>0.24129867599999996</v>
      </c>
      <c r="F68" s="33">
        <v>0.2615436349164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11" customFormat="1" ht="15.75">
      <c r="A69" s="18" t="s">
        <v>193</v>
      </c>
      <c r="B69" s="38" t="s">
        <v>194</v>
      </c>
      <c r="C69" s="36" t="s">
        <v>9</v>
      </c>
      <c r="D69" s="31">
        <f t="shared" si="1"/>
        <v>1215.1456483422126</v>
      </c>
      <c r="E69" s="32">
        <v>0.04915343399999999</v>
      </c>
      <c r="F69" s="33">
        <v>0.05327740711259999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17" customFormat="1" ht="31.5" customHeight="1">
      <c r="A70" s="18" t="s">
        <v>195</v>
      </c>
      <c r="B70" s="38" t="s">
        <v>196</v>
      </c>
      <c r="C70" s="36" t="s">
        <v>7</v>
      </c>
      <c r="D70" s="31">
        <f t="shared" si="1"/>
        <v>938.9761828098917</v>
      </c>
      <c r="E70" s="32">
        <v>0.037982199</v>
      </c>
      <c r="F70" s="33">
        <v>0.04116890549610001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s="11" customFormat="1" ht="31.5">
      <c r="A71" s="18" t="s">
        <v>71</v>
      </c>
      <c r="B71" s="38" t="s">
        <v>197</v>
      </c>
      <c r="C71" s="28" t="s">
        <v>27</v>
      </c>
      <c r="D71" s="28" t="s">
        <v>27</v>
      </c>
      <c r="E71" s="32"/>
      <c r="F71" s="33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11" customFormat="1" ht="15.75">
      <c r="A72" s="18" t="s">
        <v>198</v>
      </c>
      <c r="B72" s="38" t="s">
        <v>199</v>
      </c>
      <c r="C72" s="36" t="s">
        <v>11</v>
      </c>
      <c r="D72" s="31">
        <f aca="true" t="shared" si="2" ref="D72:D77">E72*E$2*9+F72*E$2*3</f>
        <v>7401.341676266205</v>
      </c>
      <c r="E72" s="32">
        <v>0.29938909799999996</v>
      </c>
      <c r="F72" s="33">
        <v>0.3245078433222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11" customFormat="1" ht="15.75">
      <c r="A73" s="18" t="s">
        <v>200</v>
      </c>
      <c r="B73" s="38" t="s">
        <v>201</v>
      </c>
      <c r="C73" s="36" t="s">
        <v>11</v>
      </c>
      <c r="D73" s="31">
        <f t="shared" si="2"/>
        <v>17730.079687175014</v>
      </c>
      <c r="E73" s="32">
        <v>0.717193287</v>
      </c>
      <c r="F73" s="33">
        <v>0.7773658037793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11" customFormat="1" ht="15.75">
      <c r="A74" s="18" t="s">
        <v>202</v>
      </c>
      <c r="B74" s="38" t="s">
        <v>117</v>
      </c>
      <c r="C74" s="36" t="s">
        <v>203</v>
      </c>
      <c r="D74" s="31">
        <f t="shared" si="2"/>
        <v>1574.1659535342303</v>
      </c>
      <c r="E74" s="32">
        <v>0.0636760395</v>
      </c>
      <c r="F74" s="33">
        <v>0.06901845921405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11" customFormat="1" ht="15.75">
      <c r="A75" s="18" t="s">
        <v>204</v>
      </c>
      <c r="B75" s="38" t="s">
        <v>205</v>
      </c>
      <c r="C75" s="36" t="s">
        <v>9</v>
      </c>
      <c r="D75" s="31">
        <f t="shared" si="2"/>
        <v>662.8067172775707</v>
      </c>
      <c r="E75" s="32">
        <v>0.026810964</v>
      </c>
      <c r="F75" s="33">
        <v>0.029060403879600002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17" customFormat="1" ht="15.75">
      <c r="A76" s="18" t="s">
        <v>206</v>
      </c>
      <c r="B76" s="38" t="s">
        <v>207</v>
      </c>
      <c r="C76" s="36" t="s">
        <v>12</v>
      </c>
      <c r="D76" s="31">
        <f t="shared" si="2"/>
        <v>7843.212821117917</v>
      </c>
      <c r="E76" s="32">
        <v>0.3172630739999999</v>
      </c>
      <c r="F76" s="33">
        <v>0.3438814459085999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1" customFormat="1" ht="15.75">
      <c r="A77" s="18" t="s">
        <v>208</v>
      </c>
      <c r="B77" s="38" t="s">
        <v>209</v>
      </c>
      <c r="C77" s="36" t="s">
        <v>11</v>
      </c>
      <c r="D77" s="31">
        <f t="shared" si="2"/>
        <v>331.40335863878533</v>
      </c>
      <c r="E77" s="32">
        <v>0.013405482</v>
      </c>
      <c r="F77" s="33">
        <v>0.014530201939800001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11" customFormat="1" ht="15.75">
      <c r="A78" s="23" t="s">
        <v>210</v>
      </c>
      <c r="B78" s="40" t="s">
        <v>211</v>
      </c>
      <c r="C78" s="28" t="s">
        <v>27</v>
      </c>
      <c r="D78" s="28" t="s">
        <v>27</v>
      </c>
      <c r="E78" s="32"/>
      <c r="F78" s="33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11" customFormat="1" ht="15.75">
      <c r="A79" s="18" t="s">
        <v>65</v>
      </c>
      <c r="B79" s="41" t="s">
        <v>2</v>
      </c>
      <c r="C79" s="42" t="s">
        <v>212</v>
      </c>
      <c r="D79" s="31">
        <f>E79*E$2*9+F79*E$2*3</f>
        <v>1498.7440724973535</v>
      </c>
      <c r="E79" s="32">
        <v>0.060625175221499995</v>
      </c>
      <c r="F79" s="33">
        <v>0.06571162742258385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11" customFormat="1" ht="15.75">
      <c r="A80" s="18" t="s">
        <v>213</v>
      </c>
      <c r="B80" s="39" t="s">
        <v>3</v>
      </c>
      <c r="C80" s="36" t="s">
        <v>132</v>
      </c>
      <c r="D80" s="31">
        <f>E80*E$2*9+F80*E$2*3</f>
        <v>821.7422446914214</v>
      </c>
      <c r="E80" s="32">
        <v>0.0332400097425</v>
      </c>
      <c r="F80" s="33">
        <v>0.03602884655989575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17" customFormat="1" ht="31.5">
      <c r="A81" s="23" t="s">
        <v>214</v>
      </c>
      <c r="B81" s="43" t="s">
        <v>215</v>
      </c>
      <c r="C81" s="28" t="s">
        <v>27</v>
      </c>
      <c r="D81" s="28" t="s">
        <v>27</v>
      </c>
      <c r="E81" s="32"/>
      <c r="F81" s="33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s="11" customFormat="1" ht="31.5">
      <c r="A82" s="18" t="s">
        <v>66</v>
      </c>
      <c r="B82" s="44" t="s">
        <v>216</v>
      </c>
      <c r="C82" s="36" t="s">
        <v>217</v>
      </c>
      <c r="D82" s="31">
        <f aca="true" t="shared" si="3" ref="D82:D101">E82*E$2*9+F82*E$2*3</f>
        <v>870.4585384113228</v>
      </c>
      <c r="E82" s="32">
        <v>0.035210615596499996</v>
      </c>
      <c r="F82" s="33">
        <v>0.03816478624504635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s="11" customFormat="1" ht="31.5">
      <c r="A83" s="18" t="s">
        <v>218</v>
      </c>
      <c r="B83" s="38" t="s">
        <v>219</v>
      </c>
      <c r="C83" s="36" t="s">
        <v>212</v>
      </c>
      <c r="D83" s="31">
        <f t="shared" si="3"/>
        <v>2321.2595916922655</v>
      </c>
      <c r="E83" s="32">
        <v>0.093896464422</v>
      </c>
      <c r="F83" s="33">
        <v>0.10177437778700581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11" customFormat="1" ht="15.75">
      <c r="A84" s="18" t="s">
        <v>73</v>
      </c>
      <c r="B84" s="44" t="s">
        <v>220</v>
      </c>
      <c r="C84" s="36" t="s">
        <v>132</v>
      </c>
      <c r="D84" s="31">
        <f t="shared" si="3"/>
        <v>1721.3918956095104</v>
      </c>
      <c r="E84" s="32">
        <v>0.06963142487849998</v>
      </c>
      <c r="F84" s="33">
        <v>0.07547350142580614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11" customFormat="1" ht="15.75">
      <c r="A85" s="23" t="s">
        <v>221</v>
      </c>
      <c r="B85" s="43" t="s">
        <v>222</v>
      </c>
      <c r="C85" s="28" t="s">
        <v>27</v>
      </c>
      <c r="D85" s="28" t="s">
        <v>27</v>
      </c>
      <c r="E85" s="32"/>
      <c r="F85" s="33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11" customFormat="1" ht="31.5">
      <c r="A86" s="18" t="s">
        <v>67</v>
      </c>
      <c r="B86" s="38" t="s">
        <v>223</v>
      </c>
      <c r="C86" s="45" t="s">
        <v>5</v>
      </c>
      <c r="D86" s="31">
        <f t="shared" si="3"/>
        <v>19632.887304692704</v>
      </c>
      <c r="E86" s="32">
        <v>0.7941630961499999</v>
      </c>
      <c r="F86" s="33">
        <v>0.860793379916985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17" customFormat="1" ht="31.5">
      <c r="A87" s="18" t="s">
        <v>224</v>
      </c>
      <c r="B87" s="38" t="s">
        <v>225</v>
      </c>
      <c r="C87" s="45" t="s">
        <v>10</v>
      </c>
      <c r="D87" s="31">
        <f t="shared" si="3"/>
        <v>7840.451126462595</v>
      </c>
      <c r="E87" s="32">
        <v>0.31715136164999996</v>
      </c>
      <c r="F87" s="33">
        <v>0.343760360892435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s="11" customFormat="1" ht="15.75">
      <c r="A88" s="18" t="s">
        <v>74</v>
      </c>
      <c r="B88" s="38" t="s">
        <v>226</v>
      </c>
      <c r="C88" s="45" t="s">
        <v>6</v>
      </c>
      <c r="D88" s="31">
        <f t="shared" si="3"/>
        <v>1491.3151138745336</v>
      </c>
      <c r="E88" s="32">
        <v>0.06032466899999999</v>
      </c>
      <c r="F88" s="33">
        <v>0.0653859087291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s="11" customFormat="1" ht="31.5" customHeight="1">
      <c r="A89" s="18" t="s">
        <v>123</v>
      </c>
      <c r="B89" s="38" t="s">
        <v>227</v>
      </c>
      <c r="C89" s="45" t="s">
        <v>12</v>
      </c>
      <c r="D89" s="31">
        <f t="shared" si="3"/>
        <v>712.5172210733883</v>
      </c>
      <c r="E89" s="32">
        <v>0.028821786299999996</v>
      </c>
      <c r="F89" s="33">
        <v>0.031239934170569996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s="11" customFormat="1" ht="15.75">
      <c r="A90" s="18" t="s">
        <v>125</v>
      </c>
      <c r="B90" s="39" t="s">
        <v>228</v>
      </c>
      <c r="C90" s="30" t="s">
        <v>79</v>
      </c>
      <c r="D90" s="31">
        <f t="shared" si="3"/>
        <v>298.26302277490674</v>
      </c>
      <c r="E90" s="32">
        <v>0.012064933799999998</v>
      </c>
      <c r="F90" s="33">
        <v>0.01307718174582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s="11" customFormat="1" ht="15.75">
      <c r="A91" s="18" t="s">
        <v>77</v>
      </c>
      <c r="B91" s="44" t="s">
        <v>229</v>
      </c>
      <c r="C91" s="28" t="s">
        <v>27</v>
      </c>
      <c r="D91" s="28" t="s">
        <v>27</v>
      </c>
      <c r="E91" s="32"/>
      <c r="F91" s="33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s="11" customFormat="1" ht="15.75">
      <c r="A92" s="18" t="s">
        <v>230</v>
      </c>
      <c r="B92" s="39" t="s">
        <v>231</v>
      </c>
      <c r="C92" s="36" t="s">
        <v>79</v>
      </c>
      <c r="D92" s="31">
        <f t="shared" si="3"/>
        <v>91.13592362566595</v>
      </c>
      <c r="E92" s="32">
        <v>0.0036865075499999994</v>
      </c>
      <c r="F92" s="33">
        <v>0.003995805533445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11" customFormat="1" ht="15.75">
      <c r="A93" s="18" t="s">
        <v>232</v>
      </c>
      <c r="B93" s="39" t="s">
        <v>233</v>
      </c>
      <c r="C93" s="36" t="s">
        <v>79</v>
      </c>
      <c r="D93" s="31">
        <f t="shared" si="3"/>
        <v>13.808473276616056</v>
      </c>
      <c r="E93" s="32">
        <v>0.00055856175</v>
      </c>
      <c r="F93" s="33">
        <v>0.000605425080825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s="11" customFormat="1" ht="15.75">
      <c r="A94" s="18" t="s">
        <v>234</v>
      </c>
      <c r="B94" s="39" t="s">
        <v>235</v>
      </c>
      <c r="C94" s="36" t="s">
        <v>79</v>
      </c>
      <c r="D94" s="31">
        <f t="shared" si="3"/>
        <v>13.808473276616056</v>
      </c>
      <c r="E94" s="32">
        <v>0.00055856175</v>
      </c>
      <c r="F94" s="33">
        <v>0.000605425080825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11" customFormat="1" ht="15.75">
      <c r="A95" s="18" t="s">
        <v>236</v>
      </c>
      <c r="B95" s="39" t="s">
        <v>237</v>
      </c>
      <c r="C95" s="36" t="s">
        <v>79</v>
      </c>
      <c r="D95" s="31">
        <f t="shared" si="3"/>
        <v>77.32745034904991</v>
      </c>
      <c r="E95" s="32">
        <v>0.0031279458</v>
      </c>
      <c r="F95" s="33">
        <v>0.00339038045262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s="11" customFormat="1" ht="15.75">
      <c r="A96" s="18" t="s">
        <v>238</v>
      </c>
      <c r="B96" s="39" t="s">
        <v>239</v>
      </c>
      <c r="C96" s="36" t="s">
        <v>79</v>
      </c>
      <c r="D96" s="31">
        <f t="shared" si="3"/>
        <v>2.761694655323211</v>
      </c>
      <c r="E96" s="32">
        <v>0.00011171235</v>
      </c>
      <c r="F96" s="33">
        <v>0.00012108501616500001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s="17" customFormat="1" ht="15.75">
      <c r="A97" s="18" t="s">
        <v>240</v>
      </c>
      <c r="B97" s="39" t="s">
        <v>241</v>
      </c>
      <c r="C97" s="30" t="s">
        <v>79</v>
      </c>
      <c r="D97" s="31">
        <f t="shared" si="3"/>
        <v>13.808473276616056</v>
      </c>
      <c r="E97" s="32">
        <v>0.00055856175</v>
      </c>
      <c r="F97" s="33">
        <v>0.000605425080825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s="11" customFormat="1" ht="15.75">
      <c r="A98" s="23" t="s">
        <v>242</v>
      </c>
      <c r="B98" s="43" t="s">
        <v>243</v>
      </c>
      <c r="C98" s="8" t="s">
        <v>27</v>
      </c>
      <c r="D98" s="28" t="s">
        <v>27</v>
      </c>
      <c r="E98" s="32"/>
      <c r="F98" s="33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11" customFormat="1" ht="15.75">
      <c r="A99" s="18" t="s">
        <v>69</v>
      </c>
      <c r="B99" s="39" t="s">
        <v>244</v>
      </c>
      <c r="C99" s="36" t="s">
        <v>4</v>
      </c>
      <c r="D99" s="31">
        <f t="shared" si="3"/>
        <v>24440.997699610416</v>
      </c>
      <c r="E99" s="32">
        <v>0.9886542974999999</v>
      </c>
      <c r="F99" s="33">
        <v>1.07160239306025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s="11" customFormat="1" ht="15.75">
      <c r="A100" s="18" t="s">
        <v>245</v>
      </c>
      <c r="B100" s="39" t="s">
        <v>1</v>
      </c>
      <c r="C100" s="28" t="s">
        <v>27</v>
      </c>
      <c r="D100" s="31">
        <f t="shared" si="3"/>
        <v>33841.806306330625</v>
      </c>
      <c r="E100" s="32">
        <v>1.3689231369</v>
      </c>
      <c r="F100" s="33">
        <v>1.48377578808591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s="11" customFormat="1" ht="15.75">
      <c r="A101" s="18" t="s">
        <v>75</v>
      </c>
      <c r="B101" s="39" t="s">
        <v>246</v>
      </c>
      <c r="C101" s="8"/>
      <c r="D101" s="31">
        <f t="shared" si="3"/>
        <v>21633.735082474373</v>
      </c>
      <c r="E101" s="32">
        <v>0.8750986937249999</v>
      </c>
      <c r="F101" s="33">
        <v>0.9485194741285276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s="11" customFormat="1" ht="15.75">
      <c r="A102" s="18"/>
      <c r="B102" s="15" t="s">
        <v>83</v>
      </c>
      <c r="C102" s="8" t="s">
        <v>33</v>
      </c>
      <c r="D102" s="19">
        <f>SUM(D29:D60)+SUM(D63:D70)+SUM(D72:D77)+SUM(D79:D80)+SUM(D82:D84)+SUM(D86:D90)+SUM(D92:D97)+SUM(D99:D101)</f>
        <v>308797.42418679746</v>
      </c>
      <c r="E102" s="46">
        <f>SUM(E29:E60)+SUM(E63:E70)+SUM(E72:E77)+SUM(E79:E80)+SUM(E82:E84)+SUM(E86:E90)+SUM(E92:E97)+SUM(E99:E101)</f>
        <v>12.491057207704499</v>
      </c>
      <c r="F102" s="46">
        <f>SUM(F29:F60)+SUM(F63:F70)+SUM(F72:F77)+SUM(F79:F80)+SUM(F82:F84)+SUM(F86:F90)+SUM(F92:F97)+SUM(F99:F101)</f>
        <v>13.53905690743091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4" ht="15.75">
      <c r="A103" s="53" t="s">
        <v>85</v>
      </c>
      <c r="B103" s="53"/>
      <c r="C103" s="53"/>
      <c r="D103" s="53"/>
    </row>
    <row r="104" spans="1:4" ht="15.75">
      <c r="A104" s="6" t="s">
        <v>86</v>
      </c>
      <c r="B104" s="7" t="s">
        <v>87</v>
      </c>
      <c r="C104" s="7" t="s">
        <v>88</v>
      </c>
      <c r="D104" s="50">
        <v>0</v>
      </c>
    </row>
    <row r="105" spans="1:4" ht="15.75">
      <c r="A105" s="6" t="s">
        <v>89</v>
      </c>
      <c r="B105" s="7" t="s">
        <v>90</v>
      </c>
      <c r="C105" s="7" t="s">
        <v>88</v>
      </c>
      <c r="D105" s="50">
        <v>0</v>
      </c>
    </row>
    <row r="106" spans="1:4" ht="15.75">
      <c r="A106" s="6" t="s">
        <v>91</v>
      </c>
      <c r="B106" s="7" t="s">
        <v>92</v>
      </c>
      <c r="C106" s="7" t="s">
        <v>88</v>
      </c>
      <c r="D106" s="51">
        <v>0</v>
      </c>
    </row>
    <row r="107" spans="1:4" ht="15.75">
      <c r="A107" s="6" t="s">
        <v>93</v>
      </c>
      <c r="B107" s="7" t="s">
        <v>94</v>
      </c>
      <c r="C107" s="7" t="s">
        <v>33</v>
      </c>
      <c r="D107" s="51">
        <v>0</v>
      </c>
    </row>
    <row r="108" spans="1:4" ht="15.75">
      <c r="A108" s="53" t="s">
        <v>95</v>
      </c>
      <c r="B108" s="53"/>
      <c r="C108" s="53"/>
      <c r="D108" s="53"/>
    </row>
    <row r="109" spans="1:4" ht="15.75">
      <c r="A109" s="6" t="s">
        <v>96</v>
      </c>
      <c r="B109" s="7" t="s">
        <v>32</v>
      </c>
      <c r="C109" s="7" t="s">
        <v>33</v>
      </c>
      <c r="D109" s="7">
        <v>0</v>
      </c>
    </row>
    <row r="110" spans="1:4" ht="15.75">
      <c r="A110" s="6" t="s">
        <v>97</v>
      </c>
      <c r="B110" s="7" t="s">
        <v>34</v>
      </c>
      <c r="C110" s="7" t="s">
        <v>33</v>
      </c>
      <c r="D110" s="7">
        <v>0</v>
      </c>
    </row>
    <row r="111" spans="1:4" ht="15.75">
      <c r="A111" s="6" t="s">
        <v>98</v>
      </c>
      <c r="B111" s="7" t="s">
        <v>36</v>
      </c>
      <c r="C111" s="7" t="s">
        <v>33</v>
      </c>
      <c r="D111" s="7">
        <v>0</v>
      </c>
    </row>
    <row r="112" spans="1:4" ht="15.75">
      <c r="A112" s="6" t="s">
        <v>99</v>
      </c>
      <c r="B112" s="7" t="s">
        <v>59</v>
      </c>
      <c r="C112" s="7" t="s">
        <v>33</v>
      </c>
      <c r="D112" s="7">
        <v>0</v>
      </c>
    </row>
    <row r="113" spans="1:4" ht="15.75">
      <c r="A113" s="6" t="s">
        <v>100</v>
      </c>
      <c r="B113" s="7" t="s">
        <v>101</v>
      </c>
      <c r="C113" s="7" t="s">
        <v>33</v>
      </c>
      <c r="D113" s="7">
        <v>0</v>
      </c>
    </row>
    <row r="114" spans="1:4" ht="15.75">
      <c r="A114" s="6" t="s">
        <v>102</v>
      </c>
      <c r="B114" s="7" t="s">
        <v>61</v>
      </c>
      <c r="C114" s="7" t="s">
        <v>33</v>
      </c>
      <c r="D114" s="7">
        <v>0</v>
      </c>
    </row>
    <row r="115" spans="1:4" ht="15.75">
      <c r="A115" s="53" t="s">
        <v>103</v>
      </c>
      <c r="B115" s="53"/>
      <c r="C115" s="53"/>
      <c r="D115" s="53"/>
    </row>
    <row r="116" spans="1:4" ht="15.75">
      <c r="A116" s="6" t="s">
        <v>104</v>
      </c>
      <c r="B116" s="7" t="s">
        <v>87</v>
      </c>
      <c r="C116" s="7" t="s">
        <v>88</v>
      </c>
      <c r="D116" s="7">
        <v>0</v>
      </c>
    </row>
    <row r="117" spans="1:4" ht="15.75">
      <c r="A117" s="6" t="s">
        <v>105</v>
      </c>
      <c r="B117" s="7" t="s">
        <v>90</v>
      </c>
      <c r="C117" s="7" t="s">
        <v>88</v>
      </c>
      <c r="D117" s="7">
        <v>0</v>
      </c>
    </row>
    <row r="118" spans="1:4" ht="15.75">
      <c r="A118" s="6" t="s">
        <v>106</v>
      </c>
      <c r="B118" s="7" t="s">
        <v>107</v>
      </c>
      <c r="C118" s="7" t="s">
        <v>88</v>
      </c>
      <c r="D118" s="7">
        <v>0</v>
      </c>
    </row>
    <row r="119" spans="1:4" ht="15.75">
      <c r="A119" s="6" t="s">
        <v>108</v>
      </c>
      <c r="B119" s="7" t="s">
        <v>94</v>
      </c>
      <c r="C119" s="7" t="s">
        <v>33</v>
      </c>
      <c r="D119" s="7">
        <v>0</v>
      </c>
    </row>
    <row r="120" spans="1:4" ht="15.75">
      <c r="A120" s="53" t="s">
        <v>109</v>
      </c>
      <c r="B120" s="53"/>
      <c r="C120" s="53"/>
      <c r="D120" s="53"/>
    </row>
    <row r="121" spans="1:4" ht="15.75">
      <c r="A121" s="6" t="s">
        <v>110</v>
      </c>
      <c r="B121" s="7" t="s">
        <v>111</v>
      </c>
      <c r="C121" s="7" t="s">
        <v>88</v>
      </c>
      <c r="D121" s="8">
        <v>9</v>
      </c>
    </row>
    <row r="122" spans="1:4" ht="15.75">
      <c r="A122" s="6" t="s">
        <v>112</v>
      </c>
      <c r="B122" s="7" t="s">
        <v>113</v>
      </c>
      <c r="C122" s="7" t="s">
        <v>88</v>
      </c>
      <c r="D122" s="8">
        <v>0</v>
      </c>
    </row>
    <row r="123" spans="1:4" ht="31.5">
      <c r="A123" s="6" t="s">
        <v>114</v>
      </c>
      <c r="B123" s="7" t="s">
        <v>115</v>
      </c>
      <c r="C123" s="7" t="s">
        <v>33</v>
      </c>
      <c r="D123" s="48">
        <v>18900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0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2023-03-21T09:49:27Z</dcterms:modified>
  <cp:category/>
  <cp:version/>
  <cp:contentType/>
  <cp:contentStatus/>
</cp:coreProperties>
</file>