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форме'!$A$1:$D$124</definedName>
  </definedNames>
  <calcPr fullCalcOnLoad="1"/>
</workbook>
</file>

<file path=xl/sharedStrings.xml><?xml version="1.0" encoding="utf-8"?>
<sst xmlns="http://schemas.openxmlformats.org/spreadsheetml/2006/main" count="373" uniqueCount="256">
  <si>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</si>
  <si>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</si>
  <si>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</si>
  <si>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</si>
  <si>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</si>
  <si>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</si>
  <si>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</si>
  <si>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</si>
  <si>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</si>
  <si>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</si>
  <si>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</si>
  <si>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</si>
  <si>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</si>
  <si>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</si>
  <si>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</si>
  <si>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</si>
  <si>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</si>
  <si>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</si>
  <si>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</si>
  <si>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</si>
  <si>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</si>
  <si>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</si>
  <si>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</si>
  <si>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</si>
  <si>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</si>
  <si>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</si>
  <si>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</si>
  <si>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</si>
  <si>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</si>
  <si>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</si>
  <si>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</si>
  <si>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</si>
  <si>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</si>
  <si>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</si>
  <si>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</si>
  <si>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</si>
  <si>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</si>
  <si>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</si>
  <si>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</si>
  <si>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</si>
  <si>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</si>
  <si>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</si>
  <si>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</si>
  <si>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</si>
  <si>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</si>
  <si>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</si>
  <si>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</si>
  <si>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</si>
  <si>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</si>
  <si>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</si>
  <si>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</si>
  <si>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</si>
  <si>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</si>
  <si>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</si>
  <si>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</si>
  <si>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</si>
  <si>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</si>
  <si>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</si>
  <si>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</si>
  <si>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</si>
  <si>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</si>
  <si>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</si>
  <si>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</si>
  <si>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</si>
  <si>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</si>
  <si>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</si>
  <si>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</si>
  <si>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</si>
  <si>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</si>
  <si>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</si>
  <si>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</si>
  <si>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</si>
  <si>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</si>
  <si>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</si>
  <si>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</si>
  <si>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</si>
  <si>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</si>
  <si>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</si>
  <si>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</si>
  <si>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</si>
  <si>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</si>
  <si>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</si>
  <si>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</si>
  <si>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</si>
  <si>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</si>
  <si>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</si>
  <si>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</si>
  <si>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</si>
  <si>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</si>
  <si>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</si>
  <si>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</si>
  <si>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</si>
  <si>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</si>
  <si>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</si>
  <si>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</si>
  <si>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</si>
  <si>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</si>
  <si>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</si>
  <si>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</si>
  <si>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</si>
  <si>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</si>
  <si>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</si>
  <si>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</si>
  <si>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</si>
  <si>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</si>
  <si>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</si>
  <si>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</si>
  <si>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</si>
  <si>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</si>
  <si>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</si>
  <si>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</si>
  <si>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</si>
  <si>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</si>
  <si>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</si>
  <si>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</si>
  <si>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</si>
  <si>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</si>
  <si>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</si>
  <si>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</si>
  <si>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</si>
  <si>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</si>
  <si>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</si>
  <si>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</si>
  <si>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</si>
  <si>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</si>
  <si>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</si>
  <si>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</si>
  <si>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</si>
  <si>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</si>
  <si>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</si>
  <si>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</si>
  <si>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</si>
  <si>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</si>
  <si>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</si>
  <si>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</si>
  <si>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</si>
  <si>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</si>
  <si>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</si>
  <si>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</si>
  <si>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</si>
  <si>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</si>
  <si>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</si>
  <si>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</si>
  <si>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</si>
  <si>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</si>
  <si>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</si>
  <si>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</si>
  <si>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</si>
  <si>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</si>
  <si>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</si>
  <si>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</si>
  <si>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</si>
  <si>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</si>
  <si>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</si>
  <si>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</si>
  <si>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</si>
  <si>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</si>
  <si>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</si>
  <si>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</si>
  <si>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</si>
  <si>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</si>
  <si>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</si>
  <si>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</si>
  <si>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21.26</t>
  </si>
  <si>
    <t>Объекты внешнего благоустройства (асфальтирование, зелёные насаждения)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</si>
  <si>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</si>
  <si>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</si>
  <si>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</si>
  <si>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</si>
  <si>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</si>
  <si>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</si>
  <si>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</si>
  <si>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</si>
  <si>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</si>
  <si>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</si>
  <si>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</si>
  <si>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</si>
  <si>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</si>
  <si>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</si>
  <si>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</si>
  <si>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</si>
  <si>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</si>
  <si>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</si>
  <si>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</si>
  <si>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</si>
  <si>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</si>
  <si>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</si>
  <si>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</si>
  <si>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</si>
  <si>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</si>
  <si>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</si>
  <si>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</si>
  <si>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</si>
  <si>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</si>
  <si>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</si>
  <si>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</si>
  <si>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</si>
  <si>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</si>
  <si>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</si>
  <si>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</si>
  <si>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</si>
  <si>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</si>
  <si>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</si>
  <si>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</si>
  <si>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</si>
  <si>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</si>
  <si>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</si>
  <si>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</si>
  <si>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</si>
  <si>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</si>
  <si>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</si>
  <si>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</si>
  <si>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</si>
  <si>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</si>
  <si>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</si>
  <si>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</si>
  <si>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</si>
  <si>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</si>
  <si>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</si>
  <si>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</si>
  <si>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</si>
  <si>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</si>
  <si>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</si>
  <si>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</si>
  <si>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</si>
  <si>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</si>
  <si>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</si>
  <si>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</si>
  <si>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</si>
  <si>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</si>
  <si>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</si>
  <si>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</si>
  <si>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</si>
  <si>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</si>
  <si>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</si>
  <si>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</si>
  <si>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</si>
  <si>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</si>
  <si>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</si>
  <si>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</si>
  <si>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</si>
  <si>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</si>
  <si>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</si>
  <si>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</si>
  <si>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</si>
  <si>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</si>
  <si>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</si>
  <si>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контейнерной площадки</t>
  </si>
  <si>
    <t>Ремонт почтовых ящиков</t>
  </si>
  <si>
    <t>21.33</t>
  </si>
  <si>
    <t>Отчет об исполнении управляющей организацией ООО "УК "Слобода" договора управления за 2022 год по дому №32  ул. Гагарина                                                в  г. Липецке</t>
  </si>
  <si>
    <t>31.03.2023 г.</t>
  </si>
  <si>
    <t>01.01.2022 г.</t>
  </si>
  <si>
    <t>31.12.2022 г.</t>
  </si>
  <si>
    <t>01.01.22-31.03.22</t>
  </si>
  <si>
    <t>01.04.22-31.12.22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</si>
</sst>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right" vertical="center" wrapText="1"/>
    </xf>
    <xf numFmtId="0" fontId="40" fillId="0" borderId="0" xfId="0" applyFont="1" applyFill="1" applyAlignment="1">
      <alignment horizontal="right" vertical="center" wrapText="1"/>
    </xf>
    <xf numFmtId="4" fontId="38" fillId="0" borderId="0" xfId="0" applyNumberFormat="1" applyFont="1" applyFill="1" applyAlignment="1">
      <alignment horizontal="right" vertical="center" wrapText="1"/>
    </xf>
    <xf numFmtId="179" fontId="3" fillId="0" borderId="12" xfId="0" applyNumberFormat="1" applyFont="1" applyBorder="1" applyAlignment="1">
      <alignment horizontal="center" vertical="center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43;&#1072;&#1075;&#1072;&#1088;&#1080;&#1085;&#1072;,%20&#1076;.%2032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2796.8</v>
          </cell>
        </row>
        <row r="24">
          <cell r="D24">
            <v>-192175.3771287077</v>
          </cell>
        </row>
        <row r="25">
          <cell r="D25">
            <v>186804.09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DR125">
            <v>193494.98175633952</v>
          </cell>
        </row>
        <row r="126">
          <cell r="DR126">
            <v>205037.151510163</v>
          </cell>
        </row>
        <row r="127">
          <cell r="DR127">
            <v>49054.78489923489</v>
          </cell>
        </row>
      </sheetData>
      <sheetData sheetId="1">
        <row r="124">
          <cell r="DR124">
            <v>59505.79135724064</v>
          </cell>
        </row>
        <row r="125">
          <cell r="DR125">
            <v>63091.201501111</v>
          </cell>
        </row>
        <row r="126">
          <cell r="DR126">
            <v>15085.888888653593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4"/>
  <sheetViews>
    <sheetView tabSelected="1" view="pageBreakPreview" zoomScale="90" zoomScaleNormal="90" zoomScaleSheetLayoutView="90" zoomScalePageLayoutView="0" workbookViewId="0" topLeftCell="A1">
      <selection activeCell="Q5" sqref="Q5"/>
    </sheetView>
  </sheetViews>
  <sheetFormatPr defaultColWidth="9.140625" defaultRowHeight="15"/>
  <cols>
    <col min="1" max="1" width="9.140625" style="13" customWidth="1"/>
    <col min="2" max="2" width="62.421875" style="10" customWidth="1"/>
    <col min="3" max="3" width="24.28125" style="10" customWidth="1"/>
    <col min="4" max="4" width="62.7109375" style="10" customWidth="1"/>
    <col min="5" max="5" width="21.140625" style="10" hidden="1" customWidth="1"/>
    <col min="6" max="6" width="17.8515625" style="10" hidden="1" customWidth="1"/>
    <col min="7" max="7" width="14.7109375" style="45" hidden="1" customWidth="1"/>
    <col min="8" max="8" width="14.7109375" style="10" hidden="1" customWidth="1"/>
    <col min="9" max="13" width="9.140625" style="10" hidden="1" customWidth="1"/>
    <col min="14" max="22" width="9.140625" style="10" customWidth="1"/>
    <col min="23" max="16384" width="9.140625" style="2" customWidth="1"/>
  </cols>
  <sheetData>
    <row r="1" ht="15.75">
      <c r="E1" s="10" t="s">
        <v>112</v>
      </c>
    </row>
    <row r="2" spans="1:22" s="5" customFormat="1" ht="33.75" customHeight="1">
      <c r="A2" s="44" t="s">
        <v>250</v>
      </c>
      <c r="B2" s="44"/>
      <c r="C2" s="44"/>
      <c r="D2" s="44"/>
      <c r="E2" s="10">
        <v>3673.42</v>
      </c>
      <c r="F2" s="4"/>
      <c r="G2" s="4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251</v>
      </c>
    </row>
    <row r="6" spans="1:4" ht="15.75">
      <c r="A6" s="6" t="s">
        <v>28</v>
      </c>
      <c r="B6" s="1" t="s">
        <v>29</v>
      </c>
      <c r="C6" s="1" t="s">
        <v>26</v>
      </c>
      <c r="D6" s="1" t="s">
        <v>252</v>
      </c>
    </row>
    <row r="7" spans="1:4" ht="15.75">
      <c r="A7" s="6" t="s">
        <v>16</v>
      </c>
      <c r="B7" s="1" t="s">
        <v>30</v>
      </c>
      <c r="C7" s="1" t="s">
        <v>26</v>
      </c>
      <c r="D7" s="1" t="s">
        <v>253</v>
      </c>
    </row>
    <row r="8" spans="1:4" ht="42.75" customHeight="1">
      <c r="A8" s="43" t="s">
        <v>59</v>
      </c>
      <c r="B8" s="43"/>
      <c r="C8" s="43"/>
      <c r="D8" s="43"/>
    </row>
    <row r="9" spans="1:4" ht="15.75">
      <c r="A9" s="6" t="s">
        <v>17</v>
      </c>
      <c r="B9" s="1" t="s">
        <v>31</v>
      </c>
      <c r="C9" s="1" t="s">
        <v>32</v>
      </c>
      <c r="D9" s="40">
        <f>'[1]по форме'!$D$23</f>
        <v>2796.8</v>
      </c>
    </row>
    <row r="10" spans="1:5" ht="15.75">
      <c r="A10" s="6" t="s">
        <v>18</v>
      </c>
      <c r="B10" s="1" t="s">
        <v>33</v>
      </c>
      <c r="C10" s="1" t="s">
        <v>32</v>
      </c>
      <c r="D10" s="40">
        <f>'[1]по форме'!$D$24</f>
        <v>-192175.3771287077</v>
      </c>
      <c r="E10" s="14"/>
    </row>
    <row r="11" spans="1:4" ht="15.75">
      <c r="A11" s="6" t="s">
        <v>34</v>
      </c>
      <c r="B11" s="1" t="s">
        <v>35</v>
      </c>
      <c r="C11" s="1" t="s">
        <v>32</v>
      </c>
      <c r="D11" s="40">
        <f>'[1]по форме'!$D$25</f>
        <v>186804.09</v>
      </c>
    </row>
    <row r="12" spans="1:5" ht="31.5">
      <c r="A12" s="6" t="s">
        <v>36</v>
      </c>
      <c r="B12" s="1" t="s">
        <v>37</v>
      </c>
      <c r="C12" s="1" t="s">
        <v>32</v>
      </c>
      <c r="D12" s="40">
        <f>D13+D14+D15</f>
        <v>585269.7999127427</v>
      </c>
      <c r="E12" s="14">
        <f>D12-D103</f>
        <v>-0.004579441738314927</v>
      </c>
    </row>
    <row r="13" spans="1:4" ht="15.75">
      <c r="A13" s="6" t="s">
        <v>51</v>
      </c>
      <c r="B13" s="15" t="s">
        <v>38</v>
      </c>
      <c r="C13" s="1" t="s">
        <v>32</v>
      </c>
      <c r="D13" s="40">
        <f>'[2]УК 2021'!$DR$125+'[2]УК 2022'!$DR$126</f>
        <v>268128.353011274</v>
      </c>
    </row>
    <row r="14" spans="1:4" ht="15.75">
      <c r="A14" s="6" t="s">
        <v>52</v>
      </c>
      <c r="B14" s="15" t="s">
        <v>39</v>
      </c>
      <c r="C14" s="1" t="s">
        <v>32</v>
      </c>
      <c r="D14" s="40">
        <f>'[2]УК 2021'!$DR$124+'[2]УК 2022'!$DR$125</f>
        <v>253000.77311358016</v>
      </c>
    </row>
    <row r="15" spans="1:4" ht="15.75">
      <c r="A15" s="6" t="s">
        <v>53</v>
      </c>
      <c r="B15" s="15" t="s">
        <v>40</v>
      </c>
      <c r="C15" s="1" t="s">
        <v>32</v>
      </c>
      <c r="D15" s="40">
        <f>'[2]УК 2021'!$DR$126+'[2]УК 2022'!$DR$127</f>
        <v>64140.67378788848</v>
      </c>
    </row>
    <row r="16" spans="1:6" ht="15.75">
      <c r="A16" s="15" t="s">
        <v>41</v>
      </c>
      <c r="B16" s="15" t="s">
        <v>42</v>
      </c>
      <c r="C16" s="15" t="s">
        <v>32</v>
      </c>
      <c r="D16" s="16">
        <f>D17</f>
        <v>474363.9499127427</v>
      </c>
      <c r="E16" s="10">
        <v>474363.95</v>
      </c>
      <c r="F16" s="14">
        <f>D16-E16</f>
        <v>-8.725730003789067E-05</v>
      </c>
    </row>
    <row r="17" spans="1:4" ht="31.5">
      <c r="A17" s="15" t="s">
        <v>19</v>
      </c>
      <c r="B17" s="15" t="s">
        <v>54</v>
      </c>
      <c r="C17" s="15" t="s">
        <v>32</v>
      </c>
      <c r="D17" s="16">
        <f>D12-D25+D108+D124</f>
        <v>474363.9499127427</v>
      </c>
    </row>
    <row r="18" spans="1:4" ht="31.5">
      <c r="A18" s="15" t="s">
        <v>117</v>
      </c>
      <c r="B18" s="15" t="s">
        <v>118</v>
      </c>
      <c r="C18" s="15" t="s">
        <v>32</v>
      </c>
      <c r="D18" s="16">
        <v>0</v>
      </c>
    </row>
    <row r="19" spans="1:4" ht="15.75">
      <c r="A19" s="15" t="s">
        <v>119</v>
      </c>
      <c r="B19" s="15" t="s">
        <v>120</v>
      </c>
      <c r="C19" s="15" t="s">
        <v>32</v>
      </c>
      <c r="D19" s="16">
        <v>0</v>
      </c>
    </row>
    <row r="20" spans="1:4" ht="15.75">
      <c r="A20" s="15" t="s">
        <v>20</v>
      </c>
      <c r="B20" s="15" t="s">
        <v>43</v>
      </c>
      <c r="C20" s="15" t="s">
        <v>32</v>
      </c>
      <c r="D20" s="16">
        <v>0</v>
      </c>
    </row>
    <row r="21" spans="1:4" ht="15.75">
      <c r="A21" s="15" t="s">
        <v>44</v>
      </c>
      <c r="B21" s="15" t="s">
        <v>45</v>
      </c>
      <c r="C21" s="15" t="s">
        <v>32</v>
      </c>
      <c r="D21" s="16">
        <v>0</v>
      </c>
    </row>
    <row r="22" spans="1:4" ht="15.75">
      <c r="A22" s="15" t="s">
        <v>46</v>
      </c>
      <c r="B22" s="15" t="s">
        <v>47</v>
      </c>
      <c r="C22" s="15" t="s">
        <v>32</v>
      </c>
      <c r="D22" s="16">
        <f>D16+D10+D9</f>
        <v>284985.372784035</v>
      </c>
    </row>
    <row r="23" spans="1:4" ht="15.75">
      <c r="A23" s="15" t="s">
        <v>48</v>
      </c>
      <c r="B23" s="15" t="s">
        <v>55</v>
      </c>
      <c r="C23" s="15" t="s">
        <v>32</v>
      </c>
      <c r="D23" s="16">
        <v>6135.91</v>
      </c>
    </row>
    <row r="24" spans="1:4" ht="15.75">
      <c r="A24" s="15" t="s">
        <v>49</v>
      </c>
      <c r="B24" s="15" t="s">
        <v>56</v>
      </c>
      <c r="C24" s="15" t="s">
        <v>32</v>
      </c>
      <c r="D24" s="16">
        <f>D22-D103</f>
        <v>-300284.43170814944</v>
      </c>
    </row>
    <row r="25" spans="1:5" ht="15.75">
      <c r="A25" s="15" t="s">
        <v>50</v>
      </c>
      <c r="B25" s="15" t="s">
        <v>57</v>
      </c>
      <c r="C25" s="15" t="s">
        <v>32</v>
      </c>
      <c r="D25" s="16">
        <v>118234.11</v>
      </c>
      <c r="E25" s="14">
        <f>D25+F16</f>
        <v>118234.1099127427</v>
      </c>
    </row>
    <row r="26" spans="1:4" ht="35.25" customHeight="1">
      <c r="A26" s="43" t="s">
        <v>58</v>
      </c>
      <c r="B26" s="43"/>
      <c r="C26" s="43"/>
      <c r="D26" s="43"/>
    </row>
    <row r="27" spans="1:22" s="5" customFormat="1" ht="31.5" customHeight="1">
      <c r="A27" s="12" t="s">
        <v>21</v>
      </c>
      <c r="B27" s="3" t="s">
        <v>60</v>
      </c>
      <c r="C27" s="3" t="s">
        <v>127</v>
      </c>
      <c r="D27" s="17" t="s">
        <v>128</v>
      </c>
      <c r="E27" s="42" t="s">
        <v>254</v>
      </c>
      <c r="F27" s="42" t="s">
        <v>255</v>
      </c>
      <c r="G27" s="4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2" t="s">
        <v>129</v>
      </c>
      <c r="B28" s="18" t="s">
        <v>130</v>
      </c>
      <c r="C28" s="19" t="s">
        <v>26</v>
      </c>
      <c r="D28" s="20" t="s">
        <v>26</v>
      </c>
      <c r="E28" s="42"/>
      <c r="F28" s="42"/>
    </row>
    <row r="29" spans="1:8" ht="15.75">
      <c r="A29" s="21" t="s">
        <v>64</v>
      </c>
      <c r="B29" s="22" t="s">
        <v>131</v>
      </c>
      <c r="C29" s="23" t="s">
        <v>132</v>
      </c>
      <c r="D29" s="24">
        <f>E29*E$2*3+F29*E$2*9</f>
        <v>1615.503309767741</v>
      </c>
      <c r="E29" s="25">
        <v>0.03447889970399999</v>
      </c>
      <c r="F29" s="26">
        <v>0.037371679389165594</v>
      </c>
      <c r="G29" s="47">
        <f>E29*3*E$2</f>
        <v>379.96643925200294</v>
      </c>
      <c r="H29" s="47">
        <f>F29*9*E$2</f>
        <v>1235.536870515738</v>
      </c>
    </row>
    <row r="30" spans="1:8" ht="15.75">
      <c r="A30" s="21" t="s">
        <v>66</v>
      </c>
      <c r="B30" s="22" t="s">
        <v>115</v>
      </c>
      <c r="C30" s="23" t="s">
        <v>132</v>
      </c>
      <c r="D30" s="24">
        <f aca="true" t="shared" si="0" ref="D30:D61">E30*E$2*3+F30*E$2*9</f>
        <v>1089.56444064688</v>
      </c>
      <c r="E30" s="25">
        <v>0.023254042776</v>
      </c>
      <c r="F30" s="26">
        <v>0.0252050569649064</v>
      </c>
      <c r="G30" s="47">
        <f aca="true" t="shared" si="1" ref="G30:G93">E30*3*E$2</f>
        <v>256.26559744264176</v>
      </c>
      <c r="H30" s="47">
        <f aca="true" t="shared" si="2" ref="H30:H93">F30*9*E$2</f>
        <v>833.2988432042383</v>
      </c>
    </row>
    <row r="31" spans="1:8" ht="15.75">
      <c r="A31" s="21" t="s">
        <v>68</v>
      </c>
      <c r="B31" s="22" t="s">
        <v>80</v>
      </c>
      <c r="C31" s="23" t="s">
        <v>132</v>
      </c>
      <c r="D31" s="24">
        <f t="shared" si="0"/>
        <v>968.338881243624</v>
      </c>
      <c r="E31" s="25">
        <v>0.020666784749999997</v>
      </c>
      <c r="F31" s="26">
        <v>0.022400727990524998</v>
      </c>
      <c r="G31" s="47">
        <f t="shared" si="1"/>
        <v>227.75334130903497</v>
      </c>
      <c r="H31" s="47">
        <f t="shared" si="2"/>
        <v>740.5855399345891</v>
      </c>
    </row>
    <row r="32" spans="1:8" ht="15.75">
      <c r="A32" s="21" t="s">
        <v>122</v>
      </c>
      <c r="B32" s="22" t="s">
        <v>133</v>
      </c>
      <c r="C32" s="23" t="s">
        <v>132</v>
      </c>
      <c r="D32" s="24">
        <f t="shared" si="0"/>
        <v>2947.3094986522156</v>
      </c>
      <c r="E32" s="25">
        <v>0.062902990038</v>
      </c>
      <c r="F32" s="26">
        <v>0.0681805509021882</v>
      </c>
      <c r="G32" s="47">
        <f t="shared" si="1"/>
        <v>693.2073049961699</v>
      </c>
      <c r="H32" s="47">
        <f t="shared" si="2"/>
        <v>2254.102193656046</v>
      </c>
    </row>
    <row r="33" spans="1:22" s="5" customFormat="1" ht="15.75">
      <c r="A33" s="21" t="s">
        <v>124</v>
      </c>
      <c r="B33" s="22" t="s">
        <v>0</v>
      </c>
      <c r="C33" s="23" t="s">
        <v>132</v>
      </c>
      <c r="D33" s="24">
        <f t="shared" si="0"/>
        <v>30491.78748959045</v>
      </c>
      <c r="E33" s="25">
        <v>0.650771357937</v>
      </c>
      <c r="F33" s="26">
        <v>0.7053710748679144</v>
      </c>
      <c r="G33" s="47">
        <f t="shared" si="1"/>
        <v>7171.669565018804</v>
      </c>
      <c r="H33" s="47">
        <f t="shared" si="2"/>
        <v>23320.117924571645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8" ht="15.75">
      <c r="A34" s="21" t="s">
        <v>72</v>
      </c>
      <c r="B34" s="22" t="s">
        <v>134</v>
      </c>
      <c r="C34" s="23" t="s">
        <v>132</v>
      </c>
      <c r="D34" s="24">
        <f t="shared" si="0"/>
        <v>3521.822339761946</v>
      </c>
      <c r="E34" s="25">
        <v>0.07516453757399999</v>
      </c>
      <c r="F34" s="26">
        <v>0.0814708422764586</v>
      </c>
      <c r="G34" s="47">
        <f t="shared" si="1"/>
        <v>828.3327468452492</v>
      </c>
      <c r="H34" s="47">
        <f t="shared" si="2"/>
        <v>2693.489592916697</v>
      </c>
    </row>
    <row r="35" spans="1:8" ht="15.75">
      <c r="A35" s="21" t="s">
        <v>74</v>
      </c>
      <c r="B35" s="22" t="s">
        <v>116</v>
      </c>
      <c r="C35" s="23" t="s">
        <v>132</v>
      </c>
      <c r="D35" s="24">
        <f t="shared" si="0"/>
        <v>5580.510801285891</v>
      </c>
      <c r="E35" s="25">
        <v>0.11910212195249999</v>
      </c>
      <c r="F35" s="26">
        <v>0.12909478998431476</v>
      </c>
      <c r="G35" s="47">
        <f t="shared" si="1"/>
        <v>1312.5363504682575</v>
      </c>
      <c r="H35" s="47">
        <f t="shared" si="2"/>
        <v>4267.974450817634</v>
      </c>
    </row>
    <row r="36" spans="1:8" ht="15.75">
      <c r="A36" s="21" t="s">
        <v>76</v>
      </c>
      <c r="B36" s="22" t="s">
        <v>15</v>
      </c>
      <c r="C36" s="23" t="s">
        <v>132</v>
      </c>
      <c r="D36" s="24">
        <f t="shared" si="0"/>
        <v>9781.56347877344</v>
      </c>
      <c r="E36" s="25">
        <v>0.20799834158849997</v>
      </c>
      <c r="F36" s="26">
        <v>0.22653330244777517</v>
      </c>
      <c r="G36" s="47">
        <f t="shared" si="1"/>
        <v>2292.1958038740827</v>
      </c>
      <c r="H36" s="47">
        <f t="shared" si="2"/>
        <v>7489.367674899358</v>
      </c>
    </row>
    <row r="37" spans="1:8" ht="31.5">
      <c r="A37" s="21" t="s">
        <v>77</v>
      </c>
      <c r="B37" s="22" t="s">
        <v>135</v>
      </c>
      <c r="C37" s="23" t="s">
        <v>132</v>
      </c>
      <c r="D37" s="24">
        <f t="shared" si="0"/>
        <v>43.70610626153655</v>
      </c>
      <c r="E37" s="25">
        <v>0.0009327981224999999</v>
      </c>
      <c r="F37" s="26">
        <v>0.00101105988497775</v>
      </c>
      <c r="G37" s="47">
        <f t="shared" si="1"/>
        <v>10.279677837461849</v>
      </c>
      <c r="H37" s="47">
        <f t="shared" si="2"/>
        <v>33.4264284240747</v>
      </c>
    </row>
    <row r="38" spans="1:8" ht="15.75">
      <c r="A38" s="21" t="s">
        <v>126</v>
      </c>
      <c r="B38" s="22" t="s">
        <v>136</v>
      </c>
      <c r="C38" s="23" t="s">
        <v>132</v>
      </c>
      <c r="D38" s="24">
        <f t="shared" si="0"/>
        <v>7516.298738855239</v>
      </c>
      <c r="E38" s="25">
        <v>0.16041670035299999</v>
      </c>
      <c r="F38" s="26">
        <v>0.17387566151261669</v>
      </c>
      <c r="G38" s="47">
        <f t="shared" si="1"/>
        <v>1767.8337462321517</v>
      </c>
      <c r="H38" s="47">
        <f t="shared" si="2"/>
        <v>5748.464992623088</v>
      </c>
    </row>
    <row r="39" spans="1:8" ht="15.75">
      <c r="A39" s="21" t="s">
        <v>78</v>
      </c>
      <c r="B39" s="22" t="s">
        <v>137</v>
      </c>
      <c r="C39" s="23" t="s">
        <v>132</v>
      </c>
      <c r="D39" s="24">
        <f t="shared" si="0"/>
        <v>18311.392929601392</v>
      </c>
      <c r="E39" s="25">
        <v>0.3908111338695</v>
      </c>
      <c r="F39" s="26">
        <v>0.42360018800115107</v>
      </c>
      <c r="G39" s="47">
        <f t="shared" si="1"/>
        <v>4306.840306136696</v>
      </c>
      <c r="H39" s="47">
        <f t="shared" si="2"/>
        <v>14004.552623464695</v>
      </c>
    </row>
    <row r="40" spans="1:8" ht="31.5">
      <c r="A40" s="21" t="s">
        <v>138</v>
      </c>
      <c r="B40" s="22" t="s">
        <v>139</v>
      </c>
      <c r="C40" s="23" t="s">
        <v>132</v>
      </c>
      <c r="D40" s="24">
        <f t="shared" si="0"/>
        <v>232.82007263630487</v>
      </c>
      <c r="E40" s="25">
        <v>0.004968965327999999</v>
      </c>
      <c r="F40" s="26">
        <v>0.0053858615190192</v>
      </c>
      <c r="G40" s="47">
        <f t="shared" si="1"/>
        <v>54.759289845545275</v>
      </c>
      <c r="H40" s="47">
        <f t="shared" si="2"/>
        <v>178.0607827907596</v>
      </c>
    </row>
    <row r="41" spans="1:8" ht="31.5">
      <c r="A41" s="21" t="s">
        <v>140</v>
      </c>
      <c r="B41" s="22" t="s">
        <v>141</v>
      </c>
      <c r="C41" s="23" t="s">
        <v>132</v>
      </c>
      <c r="D41" s="24">
        <f t="shared" si="0"/>
        <v>840.9892326995302</v>
      </c>
      <c r="E41" s="25">
        <v>0.0179488232745</v>
      </c>
      <c r="F41" s="26">
        <v>0.01945472954723055</v>
      </c>
      <c r="G41" s="47">
        <f t="shared" si="1"/>
        <v>197.80069917904137</v>
      </c>
      <c r="H41" s="47">
        <f t="shared" si="2"/>
        <v>643.1885335204888</v>
      </c>
    </row>
    <row r="42" spans="1:8" ht="31.5">
      <c r="A42" s="21" t="s">
        <v>142</v>
      </c>
      <c r="B42" s="22" t="s">
        <v>143</v>
      </c>
      <c r="C42" s="23" t="s">
        <v>132</v>
      </c>
      <c r="D42" s="24">
        <f t="shared" si="0"/>
        <v>5045.935396197181</v>
      </c>
      <c r="E42" s="25">
        <v>0.10769293964699998</v>
      </c>
      <c r="F42" s="26">
        <v>0.1167283772833833</v>
      </c>
      <c r="G42" s="47">
        <f t="shared" si="1"/>
        <v>1186.804195074248</v>
      </c>
      <c r="H42" s="47">
        <f t="shared" si="2"/>
        <v>3859.131201122933</v>
      </c>
    </row>
    <row r="43" spans="1:8" ht="15.75">
      <c r="A43" s="21" t="s">
        <v>144</v>
      </c>
      <c r="B43" s="22" t="s">
        <v>145</v>
      </c>
      <c r="C43" s="23" t="s">
        <v>132</v>
      </c>
      <c r="D43" s="24">
        <f t="shared" si="0"/>
        <v>9137.298026057066</v>
      </c>
      <c r="E43" s="25">
        <v>0.19501289802449998</v>
      </c>
      <c r="F43" s="26">
        <v>0.21137448016875554</v>
      </c>
      <c r="G43" s="47">
        <f t="shared" si="1"/>
        <v>2149.0928395834762</v>
      </c>
      <c r="H43" s="47">
        <f t="shared" si="2"/>
        <v>6988.20518647359</v>
      </c>
    </row>
    <row r="44" spans="1:8" ht="15.75">
      <c r="A44" s="21" t="s">
        <v>146</v>
      </c>
      <c r="B44" s="22" t="s">
        <v>147</v>
      </c>
      <c r="C44" s="23" t="s">
        <v>132</v>
      </c>
      <c r="D44" s="24">
        <f t="shared" si="0"/>
        <v>16698.716122514037</v>
      </c>
      <c r="E44" s="25">
        <v>0.3563925588345</v>
      </c>
      <c r="F44" s="26">
        <v>0.38629389452071455</v>
      </c>
      <c r="G44" s="47">
        <f t="shared" si="1"/>
        <v>3927.538660421487</v>
      </c>
      <c r="H44" s="47">
        <f t="shared" si="2"/>
        <v>12771.17746209255</v>
      </c>
    </row>
    <row r="45" spans="1:8" ht="15.75">
      <c r="A45" s="21" t="s">
        <v>148</v>
      </c>
      <c r="B45" s="22" t="s">
        <v>149</v>
      </c>
      <c r="C45" s="23" t="s">
        <v>132</v>
      </c>
      <c r="D45" s="24">
        <f t="shared" si="0"/>
        <v>2207.4462507398575</v>
      </c>
      <c r="E45" s="25">
        <v>0.0471124493655</v>
      </c>
      <c r="F45" s="26">
        <v>0.051065183867265454</v>
      </c>
      <c r="G45" s="47">
        <f t="shared" si="1"/>
        <v>519.191441244645</v>
      </c>
      <c r="H45" s="47">
        <f t="shared" si="2"/>
        <v>1688.2548094952124</v>
      </c>
    </row>
    <row r="46" spans="1:8" ht="15.75">
      <c r="A46" s="21" t="s">
        <v>150</v>
      </c>
      <c r="B46" s="22" t="s">
        <v>14</v>
      </c>
      <c r="C46" s="23" t="s">
        <v>132</v>
      </c>
      <c r="D46" s="24">
        <f t="shared" si="0"/>
        <v>36320.297729759164</v>
      </c>
      <c r="E46" s="25">
        <v>0.7751664110325</v>
      </c>
      <c r="F46" s="26">
        <v>0.8402028729181268</v>
      </c>
      <c r="G46" s="47">
        <f t="shared" si="1"/>
        <v>8542.535392845017</v>
      </c>
      <c r="H46" s="47">
        <f t="shared" si="2"/>
        <v>27777.762336914147</v>
      </c>
    </row>
    <row r="47" spans="1:8" ht="31.5">
      <c r="A47" s="21" t="s">
        <v>151</v>
      </c>
      <c r="B47" s="22" t="s">
        <v>152</v>
      </c>
      <c r="C47" s="23" t="s">
        <v>132</v>
      </c>
      <c r="D47" s="24">
        <f t="shared" si="0"/>
        <v>3778.144258759244</v>
      </c>
      <c r="E47" s="25">
        <v>0.08063509135349999</v>
      </c>
      <c r="F47" s="26">
        <v>0.08740037551805864</v>
      </c>
      <c r="G47" s="47">
        <f t="shared" si="1"/>
        <v>888.6196718393218</v>
      </c>
      <c r="H47" s="47">
        <f t="shared" si="2"/>
        <v>2889.524586919923</v>
      </c>
    </row>
    <row r="48" spans="1:8" ht="31.5">
      <c r="A48" s="21" t="s">
        <v>153</v>
      </c>
      <c r="B48" s="22" t="s">
        <v>154</v>
      </c>
      <c r="C48" s="23" t="s">
        <v>132</v>
      </c>
      <c r="D48" s="24">
        <f t="shared" si="0"/>
        <v>8224.232975007673</v>
      </c>
      <c r="E48" s="25">
        <v>0.17552579569049997</v>
      </c>
      <c r="F48" s="26">
        <v>0.19025240994893294</v>
      </c>
      <c r="G48" s="47">
        <f t="shared" si="1"/>
        <v>1934.3399052161892</v>
      </c>
      <c r="H48" s="47">
        <f t="shared" si="2"/>
        <v>6289.893069791483</v>
      </c>
    </row>
    <row r="49" spans="1:8" ht="31.5">
      <c r="A49" s="21" t="s">
        <v>155</v>
      </c>
      <c r="B49" s="22" t="s">
        <v>156</v>
      </c>
      <c r="C49" s="23" t="s">
        <v>132</v>
      </c>
      <c r="D49" s="24">
        <f t="shared" si="0"/>
        <v>3004.624691893392</v>
      </c>
      <c r="E49" s="25">
        <v>0.0641262402705</v>
      </c>
      <c r="F49" s="26">
        <v>0.06950643182919496</v>
      </c>
      <c r="G49" s="47">
        <f t="shared" si="1"/>
        <v>706.6878406033803</v>
      </c>
      <c r="H49" s="47">
        <f t="shared" si="2"/>
        <v>2297.936851290012</v>
      </c>
    </row>
    <row r="50" spans="1:8" ht="31.5">
      <c r="A50" s="21" t="s">
        <v>157</v>
      </c>
      <c r="B50" s="22" t="s">
        <v>158</v>
      </c>
      <c r="C50" s="23" t="s">
        <v>132</v>
      </c>
      <c r="D50" s="24">
        <f t="shared" si="0"/>
        <v>5815.424579611371</v>
      </c>
      <c r="E50" s="25">
        <v>0.12411577222049998</v>
      </c>
      <c r="F50" s="26">
        <v>0.13452908550979994</v>
      </c>
      <c r="G50" s="47">
        <f t="shared" si="1"/>
        <v>1367.7880799706872</v>
      </c>
      <c r="H50" s="47">
        <f t="shared" si="2"/>
        <v>4447.636499640685</v>
      </c>
    </row>
    <row r="51" spans="1:8" ht="15.75">
      <c r="A51" s="21" t="s">
        <v>159</v>
      </c>
      <c r="B51" s="22" t="s">
        <v>160</v>
      </c>
      <c r="C51" s="23" t="s">
        <v>75</v>
      </c>
      <c r="D51" s="24">
        <f t="shared" si="0"/>
        <v>5510.999772405268</v>
      </c>
      <c r="E51" s="25">
        <v>0.11761858194449999</v>
      </c>
      <c r="F51" s="26">
        <v>0.12748678096964355</v>
      </c>
      <c r="G51" s="47">
        <f t="shared" si="1"/>
        <v>1296.1873538596956</v>
      </c>
      <c r="H51" s="47">
        <f t="shared" si="2"/>
        <v>4214.812418545573</v>
      </c>
    </row>
    <row r="52" spans="1:8" ht="15.75">
      <c r="A52" s="21" t="s">
        <v>161</v>
      </c>
      <c r="B52" s="22" t="s">
        <v>113</v>
      </c>
      <c r="C52" s="23" t="s">
        <v>132</v>
      </c>
      <c r="D52" s="24">
        <f t="shared" si="0"/>
        <v>4171.917956250909</v>
      </c>
      <c r="E52" s="25">
        <v>0.08903921144399998</v>
      </c>
      <c r="F52" s="26">
        <v>0.09650960128415159</v>
      </c>
      <c r="G52" s="47">
        <f t="shared" si="1"/>
        <v>981.2352603078554</v>
      </c>
      <c r="H52" s="47">
        <f t="shared" si="2"/>
        <v>3190.682695943053</v>
      </c>
    </row>
    <row r="53" spans="1:8" ht="15.75">
      <c r="A53" s="21" t="s">
        <v>162</v>
      </c>
      <c r="B53" s="22" t="s">
        <v>247</v>
      </c>
      <c r="C53" s="23" t="s">
        <v>132</v>
      </c>
      <c r="D53" s="24">
        <f t="shared" si="0"/>
        <v>1182.2632600351208</v>
      </c>
      <c r="E53" s="25">
        <v>0.025232468494499994</v>
      </c>
      <c r="F53" s="26">
        <v>0.027349472601188547</v>
      </c>
      <c r="G53" s="47">
        <f t="shared" si="1"/>
        <v>278.06836325119855</v>
      </c>
      <c r="H53" s="47">
        <f t="shared" si="2"/>
        <v>904.1948967839223</v>
      </c>
    </row>
    <row r="54" spans="1:8" ht="31.5">
      <c r="A54" s="21" t="s">
        <v>163</v>
      </c>
      <c r="B54" s="22" t="s">
        <v>164</v>
      </c>
      <c r="C54" s="23" t="s">
        <v>132</v>
      </c>
      <c r="D54" s="24">
        <f t="shared" si="0"/>
        <v>15106.452945896142</v>
      </c>
      <c r="E54" s="25">
        <v>0.32240966196449994</v>
      </c>
      <c r="F54" s="26">
        <v>0.34945983260332153</v>
      </c>
      <c r="G54" s="47">
        <f t="shared" si="1"/>
        <v>3553.0383013609003</v>
      </c>
      <c r="H54" s="47">
        <f t="shared" si="2"/>
        <v>11553.41464453524</v>
      </c>
    </row>
    <row r="55" spans="1:8" ht="15.75">
      <c r="A55" s="21" t="s">
        <v>165</v>
      </c>
      <c r="B55" s="22" t="s">
        <v>248</v>
      </c>
      <c r="C55" s="23" t="s">
        <v>132</v>
      </c>
      <c r="D55" s="24">
        <f t="shared" si="0"/>
        <v>9076.161819933144</v>
      </c>
      <c r="E55" s="25">
        <v>0.19370809777649997</v>
      </c>
      <c r="F55" s="26">
        <v>0.20996020717994834</v>
      </c>
      <c r="G55" s="47">
        <f t="shared" si="1"/>
        <v>2134.7136016024515</v>
      </c>
      <c r="H55" s="47">
        <f t="shared" si="2"/>
        <v>6941.448218330693</v>
      </c>
    </row>
    <row r="56" spans="1:8" ht="15.75">
      <c r="A56" s="21" t="s">
        <v>167</v>
      </c>
      <c r="B56" s="22" t="s">
        <v>166</v>
      </c>
      <c r="C56" s="23" t="s">
        <v>132</v>
      </c>
      <c r="D56" s="24">
        <f t="shared" si="0"/>
        <v>2617.1321114692546</v>
      </c>
      <c r="E56" s="25">
        <v>0.055856175</v>
      </c>
      <c r="F56" s="26">
        <v>0.06054250808250001</v>
      </c>
      <c r="G56" s="47">
        <f t="shared" si="1"/>
        <v>615.5495711055</v>
      </c>
      <c r="H56" s="47">
        <f t="shared" si="2"/>
        <v>2001.5825403637546</v>
      </c>
    </row>
    <row r="57" spans="1:8" ht="15.75">
      <c r="A57" s="21" t="s">
        <v>170</v>
      </c>
      <c r="B57" s="22" t="s">
        <v>168</v>
      </c>
      <c r="C57" s="23" t="s">
        <v>169</v>
      </c>
      <c r="D57" s="24">
        <f t="shared" si="0"/>
        <v>17691.237304467635</v>
      </c>
      <c r="E57" s="25">
        <v>0.3775754546415</v>
      </c>
      <c r="F57" s="26">
        <v>0.40925403528592186</v>
      </c>
      <c r="G57" s="47">
        <f t="shared" si="1"/>
        <v>4160.979679767537</v>
      </c>
      <c r="H57" s="47">
        <f t="shared" si="2"/>
        <v>13530.2576247001</v>
      </c>
    </row>
    <row r="58" spans="1:8" ht="31.5">
      <c r="A58" s="21" t="s">
        <v>172</v>
      </c>
      <c r="B58" s="22" t="s">
        <v>171</v>
      </c>
      <c r="C58" s="23" t="s">
        <v>6</v>
      </c>
      <c r="D58" s="24">
        <f t="shared" si="0"/>
        <v>5146.694982488747</v>
      </c>
      <c r="E58" s="25">
        <v>0.10984340238449998</v>
      </c>
      <c r="F58" s="26">
        <v>0.11905926384455953</v>
      </c>
      <c r="G58" s="47">
        <f t="shared" si="1"/>
        <v>1210.5028535618098</v>
      </c>
      <c r="H58" s="47">
        <f t="shared" si="2"/>
        <v>3936.192128926937</v>
      </c>
    </row>
    <row r="59" spans="1:22" s="5" customFormat="1" ht="24.75" customHeight="1">
      <c r="A59" s="21" t="s">
        <v>174</v>
      </c>
      <c r="B59" s="22" t="s">
        <v>173</v>
      </c>
      <c r="C59" s="23" t="s">
        <v>6</v>
      </c>
      <c r="D59" s="24">
        <f t="shared" si="0"/>
        <v>3641.686990467238</v>
      </c>
      <c r="E59" s="25">
        <v>0.07772275038899999</v>
      </c>
      <c r="F59" s="26">
        <v>0.0842436891466371</v>
      </c>
      <c r="G59" s="47">
        <f t="shared" si="1"/>
        <v>856.5249172018811</v>
      </c>
      <c r="H59" s="47">
        <f t="shared" si="2"/>
        <v>2785.1620732653573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8" ht="15.75">
      <c r="A60" s="21" t="s">
        <v>177</v>
      </c>
      <c r="B60" s="22" t="s">
        <v>175</v>
      </c>
      <c r="C60" s="23" t="s">
        <v>176</v>
      </c>
      <c r="D60" s="24">
        <f t="shared" si="0"/>
        <v>5434.417252559453</v>
      </c>
      <c r="E60" s="25">
        <v>0.11598411855164999</v>
      </c>
      <c r="F60" s="26">
        <v>0.12571518609813342</v>
      </c>
      <c r="G60" s="47">
        <f t="shared" si="1"/>
        <v>1278.1751423100063</v>
      </c>
      <c r="H60" s="47">
        <f t="shared" si="2"/>
        <v>4156.242110249447</v>
      </c>
    </row>
    <row r="61" spans="1:8" ht="15.75">
      <c r="A61" s="21" t="s">
        <v>249</v>
      </c>
      <c r="B61" s="22" t="s">
        <v>178</v>
      </c>
      <c r="C61" s="23" t="s">
        <v>176</v>
      </c>
      <c r="D61" s="24">
        <f t="shared" si="0"/>
        <v>2590.8561050701032</v>
      </c>
      <c r="E61" s="25">
        <v>0.055295379002999995</v>
      </c>
      <c r="F61" s="26">
        <v>0.0599346613013517</v>
      </c>
      <c r="G61" s="47">
        <f t="shared" si="1"/>
        <v>609.3694534116007</v>
      </c>
      <c r="H61" s="47">
        <f t="shared" si="2"/>
        <v>1981.4866516585023</v>
      </c>
    </row>
    <row r="62" spans="1:22" ht="15.75">
      <c r="A62" s="37" t="s">
        <v>179</v>
      </c>
      <c r="B62" s="38" t="s">
        <v>180</v>
      </c>
      <c r="C62" s="27" t="s">
        <v>26</v>
      </c>
      <c r="D62" s="28" t="s">
        <v>26</v>
      </c>
      <c r="E62" s="25">
        <v>0</v>
      </c>
      <c r="F62" s="26">
        <v>0</v>
      </c>
      <c r="G62" s="47">
        <f t="shared" si="1"/>
        <v>0</v>
      </c>
      <c r="H62" s="47">
        <f t="shared" si="2"/>
        <v>0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8" ht="31.5">
      <c r="A63" s="6" t="s">
        <v>181</v>
      </c>
      <c r="B63" s="22" t="s">
        <v>182</v>
      </c>
      <c r="C63" s="27" t="s">
        <v>26</v>
      </c>
      <c r="D63" s="28" t="s">
        <v>26</v>
      </c>
      <c r="E63" s="25"/>
      <c r="F63" s="26"/>
      <c r="G63" s="47">
        <f t="shared" si="1"/>
        <v>0</v>
      </c>
      <c r="H63" s="47">
        <f t="shared" si="2"/>
        <v>0</v>
      </c>
    </row>
    <row r="64" spans="1:8" ht="31.5">
      <c r="A64" s="6" t="s">
        <v>183</v>
      </c>
      <c r="B64" s="22" t="s">
        <v>8</v>
      </c>
      <c r="C64" s="27" t="s">
        <v>184</v>
      </c>
      <c r="D64" s="24">
        <f aca="true" t="shared" si="3" ref="D64:D71">E64*E$2*3+F64*E$2*9</f>
        <v>8322.480114472228</v>
      </c>
      <c r="E64" s="25">
        <v>0.1776226365</v>
      </c>
      <c r="F64" s="26">
        <v>0.19252517570235</v>
      </c>
      <c r="G64" s="47">
        <f t="shared" si="1"/>
        <v>1957.4476361154898</v>
      </c>
      <c r="H64" s="47">
        <f t="shared" si="2"/>
        <v>6365.032478356739</v>
      </c>
    </row>
    <row r="65" spans="1:8" ht="31.5">
      <c r="A65" s="6" t="s">
        <v>185</v>
      </c>
      <c r="B65" s="22" t="s">
        <v>186</v>
      </c>
      <c r="C65" s="27" t="s">
        <v>11</v>
      </c>
      <c r="D65" s="24">
        <f t="shared" si="3"/>
        <v>15755.135311044913</v>
      </c>
      <c r="E65" s="25">
        <v>0.3362541735</v>
      </c>
      <c r="F65" s="26">
        <v>0.36446589865665</v>
      </c>
      <c r="G65" s="47">
        <f t="shared" si="1"/>
        <v>3705.6084180551097</v>
      </c>
      <c r="H65" s="47">
        <f t="shared" si="2"/>
        <v>12049.526892989803</v>
      </c>
    </row>
    <row r="66" spans="1:22" s="5" customFormat="1" ht="15.75">
      <c r="A66" s="6" t="s">
        <v>187</v>
      </c>
      <c r="B66" s="22" t="s">
        <v>188</v>
      </c>
      <c r="C66" s="27" t="s">
        <v>10</v>
      </c>
      <c r="D66" s="24">
        <f t="shared" si="3"/>
        <v>4030.3834516626516</v>
      </c>
      <c r="E66" s="25">
        <v>0.08601850949999999</v>
      </c>
      <c r="F66" s="26">
        <v>0.09323546244705</v>
      </c>
      <c r="G66" s="47">
        <f t="shared" si="1"/>
        <v>947.9463395024699</v>
      </c>
      <c r="H66" s="47">
        <f t="shared" si="2"/>
        <v>3082.4371121601816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8" ht="15.75">
      <c r="A67" s="6" t="s">
        <v>189</v>
      </c>
      <c r="B67" s="22" t="s">
        <v>13</v>
      </c>
      <c r="C67" s="27" t="s">
        <v>10</v>
      </c>
      <c r="D67" s="24">
        <f t="shared" si="3"/>
        <v>8270.137472242845</v>
      </c>
      <c r="E67" s="25">
        <v>0.17650551299999998</v>
      </c>
      <c r="F67" s="26">
        <v>0.1913143255407</v>
      </c>
      <c r="G67" s="47">
        <f t="shared" si="1"/>
        <v>1945.1366446933798</v>
      </c>
      <c r="H67" s="47">
        <f t="shared" si="2"/>
        <v>6325.000827549464</v>
      </c>
    </row>
    <row r="68" spans="1:8" ht="15.75">
      <c r="A68" s="6" t="s">
        <v>190</v>
      </c>
      <c r="B68" s="22" t="s">
        <v>121</v>
      </c>
      <c r="C68" s="27" t="s">
        <v>132</v>
      </c>
      <c r="D68" s="24">
        <f t="shared" si="3"/>
        <v>2146.0483314047888</v>
      </c>
      <c r="E68" s="25">
        <v>0.0458020635</v>
      </c>
      <c r="F68" s="26">
        <v>0.04964485662765</v>
      </c>
      <c r="G68" s="47">
        <f t="shared" si="1"/>
        <v>504.75064830651</v>
      </c>
      <c r="H68" s="47">
        <f t="shared" si="2"/>
        <v>1641.2976830982786</v>
      </c>
    </row>
    <row r="69" spans="1:8" ht="31.5">
      <c r="A69" s="6" t="s">
        <v>191</v>
      </c>
      <c r="B69" s="22" t="s">
        <v>192</v>
      </c>
      <c r="C69" s="27" t="s">
        <v>132</v>
      </c>
      <c r="D69" s="24">
        <f t="shared" si="3"/>
        <v>11306.010721547178</v>
      </c>
      <c r="E69" s="25">
        <v>0.24129867599999996</v>
      </c>
      <c r="F69" s="26">
        <v>0.2615436349164</v>
      </c>
      <c r="G69" s="47">
        <f t="shared" si="1"/>
        <v>2659.1741471757596</v>
      </c>
      <c r="H69" s="47">
        <f t="shared" si="2"/>
        <v>8646.836574371418</v>
      </c>
    </row>
    <row r="70" spans="1:8" ht="15.75">
      <c r="A70" s="6" t="s">
        <v>193</v>
      </c>
      <c r="B70" s="22" t="s">
        <v>194</v>
      </c>
      <c r="C70" s="27" t="s">
        <v>9</v>
      </c>
      <c r="D70" s="24">
        <f t="shared" si="3"/>
        <v>2303.076258092943</v>
      </c>
      <c r="E70" s="25">
        <v>0.04915343399999999</v>
      </c>
      <c r="F70" s="26">
        <v>0.05327740711259999</v>
      </c>
      <c r="G70" s="47">
        <f t="shared" si="1"/>
        <v>541.6836225728399</v>
      </c>
      <c r="H70" s="47">
        <f t="shared" si="2"/>
        <v>1761.3926355201036</v>
      </c>
    </row>
    <row r="71" spans="1:8" ht="15.75">
      <c r="A71" s="6" t="s">
        <v>195</v>
      </c>
      <c r="B71" s="22" t="s">
        <v>196</v>
      </c>
      <c r="C71" s="27" t="s">
        <v>7</v>
      </c>
      <c r="D71" s="24">
        <f t="shared" si="3"/>
        <v>1779.6498357990931</v>
      </c>
      <c r="E71" s="25">
        <v>0.037982199</v>
      </c>
      <c r="F71" s="26">
        <v>0.04116890549610001</v>
      </c>
      <c r="G71" s="47">
        <f t="shared" si="1"/>
        <v>418.57370835174004</v>
      </c>
      <c r="H71" s="47">
        <f t="shared" si="2"/>
        <v>1361.0761274473532</v>
      </c>
    </row>
    <row r="72" spans="1:22" s="5" customFormat="1" ht="31.5">
      <c r="A72" s="6" t="s">
        <v>67</v>
      </c>
      <c r="B72" s="22" t="s">
        <v>197</v>
      </c>
      <c r="C72" s="20" t="s">
        <v>26</v>
      </c>
      <c r="D72" s="20" t="s">
        <v>26</v>
      </c>
      <c r="E72" s="25"/>
      <c r="F72" s="26"/>
      <c r="G72" s="47"/>
      <c r="H72" s="47">
        <f t="shared" si="2"/>
        <v>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8" ht="15.75">
      <c r="A73" s="6" t="s">
        <v>198</v>
      </c>
      <c r="B73" s="22" t="s">
        <v>199</v>
      </c>
      <c r="C73" s="27" t="s">
        <v>11</v>
      </c>
      <c r="D73" s="24">
        <f aca="true" t="shared" si="4" ref="D73:D78">E73*E$2*3+F73*E$2*9</f>
        <v>14027.828117475205</v>
      </c>
      <c r="E73" s="25">
        <v>0.29938909799999996</v>
      </c>
      <c r="F73" s="26">
        <v>0.3245078433222</v>
      </c>
      <c r="G73" s="47">
        <f t="shared" si="1"/>
        <v>3299.3457011254795</v>
      </c>
      <c r="H73" s="47">
        <f t="shared" si="2"/>
        <v>10728.482416349725</v>
      </c>
    </row>
    <row r="74" spans="1:8" ht="15.75">
      <c r="A74" s="6" t="s">
        <v>200</v>
      </c>
      <c r="B74" s="22" t="s">
        <v>201</v>
      </c>
      <c r="C74" s="27" t="s">
        <v>11</v>
      </c>
      <c r="D74" s="24">
        <f t="shared" si="4"/>
        <v>33603.97631126522</v>
      </c>
      <c r="E74" s="25">
        <v>0.717193287</v>
      </c>
      <c r="F74" s="26">
        <v>0.7773658037793</v>
      </c>
      <c r="G74" s="47">
        <f t="shared" si="1"/>
        <v>7903.656492994621</v>
      </c>
      <c r="H74" s="47">
        <f t="shared" si="2"/>
        <v>25700.319818270604</v>
      </c>
    </row>
    <row r="75" spans="1:8" ht="15.75">
      <c r="A75" s="6" t="s">
        <v>202</v>
      </c>
      <c r="B75" s="22" t="s">
        <v>114</v>
      </c>
      <c r="C75" s="27" t="s">
        <v>203</v>
      </c>
      <c r="D75" s="24">
        <f t="shared" si="4"/>
        <v>2983.5306070749502</v>
      </c>
      <c r="E75" s="25">
        <v>0.0636760395</v>
      </c>
      <c r="F75" s="26">
        <v>0.06901845921405</v>
      </c>
      <c r="G75" s="47">
        <f t="shared" si="1"/>
        <v>701.72651106027</v>
      </c>
      <c r="H75" s="47">
        <f t="shared" si="2"/>
        <v>2281.8040960146805</v>
      </c>
    </row>
    <row r="76" spans="1:8" ht="15.75">
      <c r="A76" s="6" t="s">
        <v>204</v>
      </c>
      <c r="B76" s="22" t="s">
        <v>205</v>
      </c>
      <c r="C76" s="27" t="s">
        <v>9</v>
      </c>
      <c r="D76" s="24">
        <f t="shared" si="4"/>
        <v>1256.2234135052422</v>
      </c>
      <c r="E76" s="25">
        <v>0.026810964</v>
      </c>
      <c r="F76" s="26">
        <v>0.029060403879600002</v>
      </c>
      <c r="G76" s="47">
        <f t="shared" si="1"/>
        <v>295.46379413064005</v>
      </c>
      <c r="H76" s="47">
        <f t="shared" si="2"/>
        <v>960.7596193746023</v>
      </c>
    </row>
    <row r="77" spans="1:8" ht="15.75">
      <c r="A77" s="6" t="s">
        <v>206</v>
      </c>
      <c r="B77" s="22" t="s">
        <v>207</v>
      </c>
      <c r="C77" s="27" t="s">
        <v>12</v>
      </c>
      <c r="D77" s="24">
        <f t="shared" si="4"/>
        <v>14865.310393145362</v>
      </c>
      <c r="E77" s="25">
        <v>0.3172630739999999</v>
      </c>
      <c r="F77" s="26">
        <v>0.3438814459085999</v>
      </c>
      <c r="G77" s="47">
        <f t="shared" si="1"/>
        <v>3496.321563879239</v>
      </c>
      <c r="H77" s="47">
        <f t="shared" si="2"/>
        <v>11368.988829266122</v>
      </c>
    </row>
    <row r="78" spans="1:22" s="5" customFormat="1" ht="15.75">
      <c r="A78" s="6" t="s">
        <v>208</v>
      </c>
      <c r="B78" s="22" t="s">
        <v>209</v>
      </c>
      <c r="C78" s="27" t="s">
        <v>11</v>
      </c>
      <c r="D78" s="24">
        <f t="shared" si="4"/>
        <v>628.1117067526211</v>
      </c>
      <c r="E78" s="25">
        <v>0.013405482</v>
      </c>
      <c r="F78" s="26">
        <v>0.014530201939800001</v>
      </c>
      <c r="G78" s="47">
        <f t="shared" si="1"/>
        <v>147.73189706532003</v>
      </c>
      <c r="H78" s="47">
        <f t="shared" si="2"/>
        <v>480.37980968730113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8" ht="15.75">
      <c r="A79" s="12" t="s">
        <v>210</v>
      </c>
      <c r="B79" s="29" t="s">
        <v>211</v>
      </c>
      <c r="C79" s="20" t="s">
        <v>26</v>
      </c>
      <c r="D79" s="20" t="s">
        <v>26</v>
      </c>
      <c r="E79" s="25"/>
      <c r="F79" s="26"/>
      <c r="G79" s="47">
        <f t="shared" si="1"/>
        <v>0</v>
      </c>
      <c r="H79" s="47">
        <f t="shared" si="2"/>
        <v>0</v>
      </c>
    </row>
    <row r="80" spans="1:8" ht="15.75">
      <c r="A80" s="6" t="s">
        <v>61</v>
      </c>
      <c r="B80" s="30" t="s">
        <v>2</v>
      </c>
      <c r="C80" s="31" t="s">
        <v>212</v>
      </c>
      <c r="D80" s="24">
        <f>E80*E$2*3+F80*E$2*9</f>
        <v>715.5762619179235</v>
      </c>
      <c r="E80" s="25">
        <v>0.015272195368499998</v>
      </c>
      <c r="F80" s="26">
        <v>0.01655353255991715</v>
      </c>
      <c r="G80" s="47">
        <f t="shared" si="1"/>
        <v>168.3035637316658</v>
      </c>
      <c r="H80" s="47">
        <f t="shared" si="2"/>
        <v>547.2726981862577</v>
      </c>
    </row>
    <row r="81" spans="1:8" ht="15.75">
      <c r="A81" s="6" t="s">
        <v>213</v>
      </c>
      <c r="B81" s="32" t="s">
        <v>3</v>
      </c>
      <c r="C81" s="27" t="s">
        <v>132</v>
      </c>
      <c r="D81" s="24">
        <f>E81*E$2*3+F81*E$2*9</f>
        <v>1557.4553195353533</v>
      </c>
      <c r="E81" s="25">
        <v>0.0332400097425</v>
      </c>
      <c r="F81" s="26">
        <v>0.03602884655989575</v>
      </c>
      <c r="G81" s="47">
        <f t="shared" si="1"/>
        <v>366.3135497648831</v>
      </c>
      <c r="H81" s="47">
        <f t="shared" si="2"/>
        <v>1191.1417697704703</v>
      </c>
    </row>
    <row r="82" spans="1:8" ht="31.5">
      <c r="A82" s="12" t="s">
        <v>214</v>
      </c>
      <c r="B82" s="33" t="s">
        <v>215</v>
      </c>
      <c r="C82" s="20" t="s">
        <v>26</v>
      </c>
      <c r="D82" s="20" t="s">
        <v>26</v>
      </c>
      <c r="E82" s="48" t="s">
        <v>26</v>
      </c>
      <c r="F82" s="48" t="s">
        <v>26</v>
      </c>
      <c r="G82" s="47"/>
      <c r="H82" s="47" t="e">
        <f t="shared" si="2"/>
        <v>#VALUE!</v>
      </c>
    </row>
    <row r="83" spans="1:8" ht="31.5">
      <c r="A83" s="6" t="s">
        <v>62</v>
      </c>
      <c r="B83" s="34" t="s">
        <v>216</v>
      </c>
      <c r="C83" s="27" t="s">
        <v>217</v>
      </c>
      <c r="D83" s="24">
        <f>E83*E$2*3+F83*E$2*9</f>
        <v>1208.3298958653547</v>
      </c>
      <c r="E83" s="25">
        <v>0.0257887959975</v>
      </c>
      <c r="F83" s="26">
        <v>0.02795247598169025</v>
      </c>
      <c r="G83" s="47">
        <f t="shared" si="1"/>
        <v>284.1992369794093</v>
      </c>
      <c r="H83" s="47">
        <f t="shared" si="2"/>
        <v>924.1306588859454</v>
      </c>
    </row>
    <row r="84" spans="1:22" s="5" customFormat="1" ht="15.75">
      <c r="A84" s="6" t="s">
        <v>218</v>
      </c>
      <c r="B84" s="32" t="s">
        <v>219</v>
      </c>
      <c r="C84" s="23" t="s">
        <v>212</v>
      </c>
      <c r="D84" s="24">
        <f>E84*E$2*3+F84*E$2*9</f>
        <v>3222.160712998717</v>
      </c>
      <c r="E84" s="25">
        <v>0.06876900553649999</v>
      </c>
      <c r="F84" s="26">
        <v>0.07453872510101235</v>
      </c>
      <c r="G84" s="47">
        <f t="shared" si="1"/>
        <v>757.8523209536694</v>
      </c>
      <c r="H84" s="47">
        <f t="shared" si="2"/>
        <v>2464.308392045047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8" ht="15.75">
      <c r="A85" s="6" t="s">
        <v>69</v>
      </c>
      <c r="B85" s="34" t="s">
        <v>220</v>
      </c>
      <c r="C85" s="27" t="s">
        <v>132</v>
      </c>
      <c r="D85" s="24">
        <f>E85*E$2*3+F85*E$2*9</f>
        <v>3262.5692327998013</v>
      </c>
      <c r="E85" s="25">
        <v>0.06963142487849998</v>
      </c>
      <c r="F85" s="26">
        <v>0.07547350142580614</v>
      </c>
      <c r="G85" s="47">
        <f t="shared" si="1"/>
        <v>767.3564063315381</v>
      </c>
      <c r="H85" s="47">
        <f t="shared" si="2"/>
        <v>2495.212826468263</v>
      </c>
    </row>
    <row r="86" spans="1:8" ht="15.75">
      <c r="A86" s="12" t="s">
        <v>221</v>
      </c>
      <c r="B86" s="33" t="s">
        <v>222</v>
      </c>
      <c r="C86" s="20" t="s">
        <v>26</v>
      </c>
      <c r="D86" s="20" t="s">
        <v>26</v>
      </c>
      <c r="E86" s="25"/>
      <c r="F86" s="26"/>
      <c r="G86" s="47">
        <f t="shared" si="1"/>
        <v>0</v>
      </c>
      <c r="H86" s="47">
        <f t="shared" si="2"/>
        <v>0</v>
      </c>
    </row>
    <row r="87" spans="1:8" ht="31.5">
      <c r="A87" s="6" t="s">
        <v>63</v>
      </c>
      <c r="B87" s="22" t="s">
        <v>223</v>
      </c>
      <c r="C87" s="35" t="s">
        <v>5</v>
      </c>
      <c r="D87" s="24">
        <f>E87*E$2*3+F87*E$2*9</f>
        <v>37210.38436086986</v>
      </c>
      <c r="E87" s="25">
        <v>0.7941630961499999</v>
      </c>
      <c r="F87" s="26">
        <v>0.860793379916985</v>
      </c>
      <c r="G87" s="47">
        <f t="shared" si="1"/>
        <v>8751.883801977998</v>
      </c>
      <c r="H87" s="47">
        <f t="shared" si="2"/>
        <v>28458.50055889186</v>
      </c>
    </row>
    <row r="88" spans="1:8" ht="31.5">
      <c r="A88" s="6" t="s">
        <v>224</v>
      </c>
      <c r="B88" s="22" t="s">
        <v>225</v>
      </c>
      <c r="C88" s="35" t="s">
        <v>10</v>
      </c>
      <c r="D88" s="24">
        <f>E88*E$2*3+F88*E$2*9</f>
        <v>14860.076128922427</v>
      </c>
      <c r="E88" s="25">
        <v>0.31715136164999996</v>
      </c>
      <c r="F88" s="26">
        <v>0.343760360892435</v>
      </c>
      <c r="G88" s="47">
        <f t="shared" si="1"/>
        <v>3495.090464737029</v>
      </c>
      <c r="H88" s="47">
        <f t="shared" si="2"/>
        <v>11364.985664185398</v>
      </c>
    </row>
    <row r="89" spans="1:8" ht="15.75">
      <c r="A89" s="6" t="s">
        <v>70</v>
      </c>
      <c r="B89" s="22" t="s">
        <v>226</v>
      </c>
      <c r="C89" s="35" t="s">
        <v>6</v>
      </c>
      <c r="D89" s="24">
        <f>E89*E$2*3+F89*E$2*9</f>
        <v>2826.5026803867945</v>
      </c>
      <c r="E89" s="25">
        <v>0.06032466899999999</v>
      </c>
      <c r="F89" s="26">
        <v>0.0653859087291</v>
      </c>
      <c r="G89" s="47">
        <f t="shared" si="1"/>
        <v>664.7935367939399</v>
      </c>
      <c r="H89" s="47">
        <f t="shared" si="2"/>
        <v>2161.7091435928546</v>
      </c>
    </row>
    <row r="90" spans="1:22" s="5" customFormat="1" ht="15.75">
      <c r="A90" s="6" t="s">
        <v>123</v>
      </c>
      <c r="B90" s="22" t="s">
        <v>227</v>
      </c>
      <c r="C90" s="35" t="s">
        <v>12</v>
      </c>
      <c r="D90" s="24">
        <f>E90*E$2*3+F90*E$2*9</f>
        <v>1350.440169518135</v>
      </c>
      <c r="E90" s="25">
        <v>0.028821786299999996</v>
      </c>
      <c r="F90" s="26">
        <v>0.031239934170569996</v>
      </c>
      <c r="G90" s="47">
        <f t="shared" si="1"/>
        <v>317.62357869043797</v>
      </c>
      <c r="H90" s="47">
        <f t="shared" si="2"/>
        <v>1032.8165908276972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8" ht="15.75">
      <c r="A91" s="6" t="s">
        <v>125</v>
      </c>
      <c r="B91" s="32" t="s">
        <v>228</v>
      </c>
      <c r="C91" s="23" t="s">
        <v>75</v>
      </c>
      <c r="D91" s="24">
        <f>E91*E$2*3+F91*E$2*9</f>
        <v>565.3005360773589</v>
      </c>
      <c r="E91" s="25">
        <v>0.012064933799999998</v>
      </c>
      <c r="F91" s="26">
        <v>0.01307718174582</v>
      </c>
      <c r="G91" s="47">
        <f t="shared" si="1"/>
        <v>132.958707358788</v>
      </c>
      <c r="H91" s="47">
        <f t="shared" si="2"/>
        <v>432.3418287185709</v>
      </c>
    </row>
    <row r="92" spans="1:8" ht="15.75">
      <c r="A92" s="6" t="s">
        <v>73</v>
      </c>
      <c r="B92" s="34" t="s">
        <v>229</v>
      </c>
      <c r="C92" s="20" t="s">
        <v>26</v>
      </c>
      <c r="D92" s="20" t="s">
        <v>26</v>
      </c>
      <c r="E92" s="48" t="s">
        <v>26</v>
      </c>
      <c r="F92" s="48" t="s">
        <v>26</v>
      </c>
      <c r="G92" s="47"/>
      <c r="H92" s="47" t="e">
        <f t="shared" si="2"/>
        <v>#VALUE!</v>
      </c>
    </row>
    <row r="93" spans="1:8" ht="15.75">
      <c r="A93" s="6" t="s">
        <v>230</v>
      </c>
      <c r="B93" s="32" t="s">
        <v>231</v>
      </c>
      <c r="C93" s="27" t="s">
        <v>75</v>
      </c>
      <c r="D93" s="24">
        <f aca="true" t="shared" si="5" ref="D93:D98">E93*E$2*3+F93*E$2*9</f>
        <v>172.73071935697078</v>
      </c>
      <c r="E93" s="25">
        <v>0.0036865075499999994</v>
      </c>
      <c r="F93" s="26">
        <v>0.003995805533445</v>
      </c>
      <c r="G93" s="47">
        <f t="shared" si="1"/>
        <v>40.626271692962995</v>
      </c>
      <c r="H93" s="47">
        <f t="shared" si="2"/>
        <v>132.10444766400778</v>
      </c>
    </row>
    <row r="94" spans="1:8" ht="15.75">
      <c r="A94" s="6" t="s">
        <v>232</v>
      </c>
      <c r="B94" s="32" t="s">
        <v>233</v>
      </c>
      <c r="C94" s="27" t="s">
        <v>75</v>
      </c>
      <c r="D94" s="24">
        <f t="shared" si="5"/>
        <v>26.171321114692546</v>
      </c>
      <c r="E94" s="25">
        <v>0.00055856175</v>
      </c>
      <c r="F94" s="26">
        <v>0.000605425080825</v>
      </c>
      <c r="G94" s="47">
        <f aca="true" t="shared" si="6" ref="G94:G102">E94*3*E$2</f>
        <v>6.155495711055</v>
      </c>
      <c r="H94" s="47">
        <f aca="true" t="shared" si="7" ref="H94:H102">F94*9*E$2</f>
        <v>20.015825403637546</v>
      </c>
    </row>
    <row r="95" spans="1:8" ht="15.75">
      <c r="A95" s="6" t="s">
        <v>234</v>
      </c>
      <c r="B95" s="32" t="s">
        <v>235</v>
      </c>
      <c r="C95" s="27" t="s">
        <v>75</v>
      </c>
      <c r="D95" s="24">
        <f t="shared" si="5"/>
        <v>26.171321114692546</v>
      </c>
      <c r="E95" s="25">
        <v>0.00055856175</v>
      </c>
      <c r="F95" s="26">
        <v>0.000605425080825</v>
      </c>
      <c r="G95" s="47">
        <f t="shared" si="6"/>
        <v>6.155495711055</v>
      </c>
      <c r="H95" s="47">
        <f t="shared" si="7"/>
        <v>20.015825403637546</v>
      </c>
    </row>
    <row r="96" spans="1:8" ht="15.75">
      <c r="A96" s="6" t="s">
        <v>236</v>
      </c>
      <c r="B96" s="32" t="s">
        <v>237</v>
      </c>
      <c r="C96" s="27" t="s">
        <v>75</v>
      </c>
      <c r="D96" s="24">
        <f t="shared" si="5"/>
        <v>146.55939824227826</v>
      </c>
      <c r="E96" s="25">
        <v>0.0031279458</v>
      </c>
      <c r="F96" s="26">
        <v>0.00339038045262</v>
      </c>
      <c r="G96" s="47">
        <f t="shared" si="6"/>
        <v>34.470775981908</v>
      </c>
      <c r="H96" s="47">
        <f t="shared" si="7"/>
        <v>112.08862226037024</v>
      </c>
    </row>
    <row r="97" spans="1:8" ht="15.75">
      <c r="A97" s="6" t="s">
        <v>238</v>
      </c>
      <c r="B97" s="32" t="s">
        <v>239</v>
      </c>
      <c r="C97" s="27" t="s">
        <v>75</v>
      </c>
      <c r="D97" s="24">
        <f t="shared" si="5"/>
        <v>5.234264222938509</v>
      </c>
      <c r="E97" s="25">
        <v>0.00011171235</v>
      </c>
      <c r="F97" s="26">
        <v>0.00012108501616500001</v>
      </c>
      <c r="G97" s="47">
        <f t="shared" si="6"/>
        <v>1.231099142211</v>
      </c>
      <c r="H97" s="47">
        <f t="shared" si="7"/>
        <v>4.003165080727509</v>
      </c>
    </row>
    <row r="98" spans="1:8" ht="15.75">
      <c r="A98" s="6" t="s">
        <v>240</v>
      </c>
      <c r="B98" s="32" t="s">
        <v>241</v>
      </c>
      <c r="C98" s="23" t="s">
        <v>75</v>
      </c>
      <c r="D98" s="24">
        <f t="shared" si="5"/>
        <v>26.171321114692546</v>
      </c>
      <c r="E98" s="25">
        <v>0.00055856175</v>
      </c>
      <c r="F98" s="26">
        <v>0.000605425080825</v>
      </c>
      <c r="G98" s="47">
        <f t="shared" si="6"/>
        <v>6.155495711055</v>
      </c>
      <c r="H98" s="47">
        <f t="shared" si="7"/>
        <v>20.015825403637546</v>
      </c>
    </row>
    <row r="99" spans="1:8" ht="15.75">
      <c r="A99" s="12" t="s">
        <v>242</v>
      </c>
      <c r="B99" s="33" t="s">
        <v>243</v>
      </c>
      <c r="C99" s="1" t="s">
        <v>26</v>
      </c>
      <c r="D99" s="20" t="s">
        <v>26</v>
      </c>
      <c r="E99" s="48" t="s">
        <v>26</v>
      </c>
      <c r="F99" s="48" t="s">
        <v>26</v>
      </c>
      <c r="G99" s="47"/>
      <c r="H99" s="47" t="e">
        <f t="shared" si="7"/>
        <v>#VALUE!</v>
      </c>
    </row>
    <row r="100" spans="1:22" s="5" customFormat="1" ht="15.75">
      <c r="A100" s="6" t="s">
        <v>65</v>
      </c>
      <c r="B100" s="32" t="s">
        <v>244</v>
      </c>
      <c r="C100" s="27" t="s">
        <v>4</v>
      </c>
      <c r="D100" s="24">
        <f>E100*E$2*3+F100*E$2*9</f>
        <v>46323.238373005806</v>
      </c>
      <c r="E100" s="25">
        <v>0.9886542974999999</v>
      </c>
      <c r="F100" s="26">
        <v>1.07160239306025</v>
      </c>
      <c r="G100" s="47">
        <f t="shared" si="6"/>
        <v>10895.227408567349</v>
      </c>
      <c r="H100" s="47">
        <f t="shared" si="7"/>
        <v>35428.01096443845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8" ht="15.75">
      <c r="A101" s="6" t="s">
        <v>245</v>
      </c>
      <c r="B101" s="32" t="s">
        <v>1</v>
      </c>
      <c r="C101" s="20" t="s">
        <v>26</v>
      </c>
      <c r="D101" s="24">
        <f>E101*E$2*3+F101*E$2*9</f>
        <v>64140.67378788848</v>
      </c>
      <c r="E101" s="25">
        <v>1.3689231369</v>
      </c>
      <c r="F101" s="26">
        <v>1.48377578808591</v>
      </c>
      <c r="G101" s="47">
        <f t="shared" si="6"/>
        <v>15085.888888653595</v>
      </c>
      <c r="H101" s="47">
        <f t="shared" si="7"/>
        <v>49054.784899234895</v>
      </c>
    </row>
    <row r="102" spans="1:8" ht="15.75">
      <c r="A102" s="6" t="s">
        <v>71</v>
      </c>
      <c r="B102" s="32" t="s">
        <v>246</v>
      </c>
      <c r="C102" s="1"/>
      <c r="D102" s="24">
        <f>E102*E$2*3+F102*E$2*9</f>
        <v>41002.60879038881</v>
      </c>
      <c r="E102" s="25">
        <v>0.8750986937249999</v>
      </c>
      <c r="F102" s="26">
        <v>0.9485194741285276</v>
      </c>
      <c r="G102" s="47">
        <f t="shared" si="6"/>
        <v>9643.815130509867</v>
      </c>
      <c r="H102" s="47">
        <f t="shared" si="7"/>
        <v>31358.79365987894</v>
      </c>
    </row>
    <row r="103" spans="1:6" ht="15.75">
      <c r="A103" s="6"/>
      <c r="B103" s="3" t="s">
        <v>79</v>
      </c>
      <c r="C103" s="1" t="s">
        <v>32</v>
      </c>
      <c r="D103" s="8">
        <f>SUM(D29:D61)+SUM(D64:D71)+SUM(D73:D78)+SUM(D80:D81)+SUM(D83:D85)+SUM(D87:D91)+SUM(D93:D98)+SUM(D100:D102)</f>
        <v>585269.8044921844</v>
      </c>
      <c r="E103" s="36">
        <f>SUM(E29:E61)+SUM(E64:E71)+SUM(E73:E78)+SUM(E80:E81)+SUM(E83:E85)+SUM(E87:E91)+SUM(E93:E98)+SUM(E100:E102)</f>
        <v>12.49036336229865</v>
      </c>
      <c r="F103" s="36">
        <f>SUM(F29:F61)+SUM(F64:F71)+SUM(F73:F78)+SUM(F80:F81)+SUM(F83:F85)+SUM(F87:F91)+SUM(F93:F98)+SUM(F100:F102)</f>
        <v>13.539388748395508</v>
      </c>
    </row>
    <row r="104" spans="1:4" ht="15.75">
      <c r="A104" s="43" t="s">
        <v>81</v>
      </c>
      <c r="B104" s="43"/>
      <c r="C104" s="43"/>
      <c r="D104" s="43"/>
    </row>
    <row r="105" spans="1:4" ht="15.75">
      <c r="A105" s="6" t="s">
        <v>82</v>
      </c>
      <c r="B105" s="1" t="s">
        <v>83</v>
      </c>
      <c r="C105" s="1" t="s">
        <v>84</v>
      </c>
      <c r="D105" s="41">
        <v>3</v>
      </c>
    </row>
    <row r="106" spans="1:4" ht="15.75">
      <c r="A106" s="6" t="s">
        <v>85</v>
      </c>
      <c r="B106" s="1" t="s">
        <v>86</v>
      </c>
      <c r="C106" s="1" t="s">
        <v>84</v>
      </c>
      <c r="D106" s="41">
        <v>2</v>
      </c>
    </row>
    <row r="107" spans="1:4" ht="15.75">
      <c r="A107" s="6" t="s">
        <v>87</v>
      </c>
      <c r="B107" s="1" t="s">
        <v>88</v>
      </c>
      <c r="C107" s="1" t="s">
        <v>84</v>
      </c>
      <c r="D107" s="1">
        <v>1</v>
      </c>
    </row>
    <row r="108" spans="1:4" ht="15.75">
      <c r="A108" s="6" t="s">
        <v>89</v>
      </c>
      <c r="B108" s="1" t="s">
        <v>90</v>
      </c>
      <c r="C108" s="1" t="s">
        <v>32</v>
      </c>
      <c r="D108" s="9">
        <v>-5471.74</v>
      </c>
    </row>
    <row r="109" spans="1:4" ht="15.75">
      <c r="A109" s="43" t="s">
        <v>91</v>
      </c>
      <c r="B109" s="43"/>
      <c r="C109" s="43"/>
      <c r="D109" s="43"/>
    </row>
    <row r="110" spans="1:4" ht="15.75">
      <c r="A110" s="6" t="s">
        <v>92</v>
      </c>
      <c r="B110" s="1" t="s">
        <v>31</v>
      </c>
      <c r="C110" s="1" t="s">
        <v>32</v>
      </c>
      <c r="D110" s="1">
        <v>0</v>
      </c>
    </row>
    <row r="111" spans="1:4" ht="15.75">
      <c r="A111" s="6" t="s">
        <v>93</v>
      </c>
      <c r="B111" s="1" t="s">
        <v>33</v>
      </c>
      <c r="C111" s="1" t="s">
        <v>32</v>
      </c>
      <c r="D111" s="1">
        <v>0</v>
      </c>
    </row>
    <row r="112" spans="1:4" ht="15.75">
      <c r="A112" s="6" t="s">
        <v>94</v>
      </c>
      <c r="B112" s="1" t="s">
        <v>35</v>
      </c>
      <c r="C112" s="1" t="s">
        <v>32</v>
      </c>
      <c r="D112" s="1">
        <v>0</v>
      </c>
    </row>
    <row r="113" spans="1:4" ht="15.75">
      <c r="A113" s="6" t="s">
        <v>95</v>
      </c>
      <c r="B113" s="1" t="s">
        <v>55</v>
      </c>
      <c r="C113" s="1" t="s">
        <v>32</v>
      </c>
      <c r="D113" s="1">
        <v>0</v>
      </c>
    </row>
    <row r="114" spans="1:4" ht="15.75">
      <c r="A114" s="6" t="s">
        <v>96</v>
      </c>
      <c r="B114" s="1" t="s">
        <v>97</v>
      </c>
      <c r="C114" s="1" t="s">
        <v>32</v>
      </c>
      <c r="D114" s="1">
        <v>0</v>
      </c>
    </row>
    <row r="115" spans="1:4" ht="15.75">
      <c r="A115" s="6" t="s">
        <v>98</v>
      </c>
      <c r="B115" s="1" t="s">
        <v>57</v>
      </c>
      <c r="C115" s="1" t="s">
        <v>32</v>
      </c>
      <c r="D115" s="1">
        <v>0</v>
      </c>
    </row>
    <row r="116" spans="1:5" ht="15.75">
      <c r="A116" s="43" t="s">
        <v>99</v>
      </c>
      <c r="B116" s="43"/>
      <c r="C116" s="43"/>
      <c r="D116" s="43"/>
      <c r="E116" s="7"/>
    </row>
    <row r="117" spans="1:4" ht="15.75">
      <c r="A117" s="6" t="s">
        <v>100</v>
      </c>
      <c r="B117" s="1" t="s">
        <v>83</v>
      </c>
      <c r="C117" s="1" t="s">
        <v>84</v>
      </c>
      <c r="D117" s="1">
        <v>0</v>
      </c>
    </row>
    <row r="118" spans="1:4" ht="15.75">
      <c r="A118" s="6" t="s">
        <v>101</v>
      </c>
      <c r="B118" s="1" t="s">
        <v>86</v>
      </c>
      <c r="C118" s="1" t="s">
        <v>84</v>
      </c>
      <c r="D118" s="1">
        <v>0</v>
      </c>
    </row>
    <row r="119" spans="1:4" ht="15.75">
      <c r="A119" s="6" t="s">
        <v>102</v>
      </c>
      <c r="B119" s="1" t="s">
        <v>103</v>
      </c>
      <c r="C119" s="1" t="s">
        <v>84</v>
      </c>
      <c r="D119" s="1">
        <v>0</v>
      </c>
    </row>
    <row r="120" spans="1:4" ht="15.75">
      <c r="A120" s="6" t="s">
        <v>104</v>
      </c>
      <c r="B120" s="1" t="s">
        <v>90</v>
      </c>
      <c r="C120" s="1" t="s">
        <v>32</v>
      </c>
      <c r="D120" s="1">
        <v>0</v>
      </c>
    </row>
    <row r="121" spans="1:4" ht="15.75">
      <c r="A121" s="43" t="s">
        <v>105</v>
      </c>
      <c r="B121" s="43"/>
      <c r="C121" s="43"/>
      <c r="D121" s="43"/>
    </row>
    <row r="122" spans="1:4" ht="15.75">
      <c r="A122" s="6" t="s">
        <v>106</v>
      </c>
      <c r="B122" s="1" t="s">
        <v>107</v>
      </c>
      <c r="C122" s="1" t="s">
        <v>84</v>
      </c>
      <c r="D122" s="1">
        <v>10</v>
      </c>
    </row>
    <row r="123" spans="1:4" ht="15.75">
      <c r="A123" s="6" t="s">
        <v>108</v>
      </c>
      <c r="B123" s="1" t="s">
        <v>109</v>
      </c>
      <c r="C123" s="1" t="s">
        <v>84</v>
      </c>
      <c r="D123" s="1">
        <v>0</v>
      </c>
    </row>
    <row r="124" spans="1:4" ht="31.5">
      <c r="A124" s="6" t="s">
        <v>110</v>
      </c>
      <c r="B124" s="1" t="s">
        <v>111</v>
      </c>
      <c r="C124" s="1" t="s">
        <v>32</v>
      </c>
      <c r="D124" s="39">
        <v>12800</v>
      </c>
    </row>
  </sheetData>
  <sheetProtection password="CC29" sheet="1" objects="1" scenarios="1" selectLockedCells="1" selectUnlockedCells="1"/>
  <mergeCells count="9">
    <mergeCell ref="E27:E28"/>
    <mergeCell ref="F27:F28"/>
    <mergeCell ref="A121:D121"/>
    <mergeCell ref="A2:D2"/>
    <mergeCell ref="A26:D26"/>
    <mergeCell ref="A8:D8"/>
    <mergeCell ref="A104:D104"/>
    <mergeCell ref="A109:D109"/>
    <mergeCell ref="A116:D116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5" max="3" man="1"/>
    <brk id="1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2023-03-21T08:46:18Z</dcterms:modified>
  <cp:category/>
  <cp:version/>
  <cp:contentType/>
  <cp:contentStatus/>
</cp:coreProperties>
</file>