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<sst xmlns="http://schemas.openxmlformats.org/spreadsheetml/2006/main" count="362" uniqueCount="254">
  <si>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</si>
  <si>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</si>
  <si>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</si>
  <si>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</si>
  <si>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</si>
  <si>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</si>
  <si>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</si>
  <si>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</si>
  <si>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</si>
  <si>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</si>
  <si>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</si>
  <si>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</si>
  <si>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</si>
  <si>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</si>
  <si>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</si>
  <si>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</si>
  <si>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</si>
  <si>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</si>
  <si>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</si>
  <si>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</si>
  <si>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</si>
  <si>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</si>
  <si>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</si>
  <si>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</si>
  <si>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</si>
  <si>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</si>
  <si>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</si>
  <si>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</si>
  <si>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</si>
  <si>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</si>
  <si>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</si>
  <si>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</si>
  <si>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</si>
  <si>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</si>
  <si>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</si>
  <si>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</si>
  <si>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</si>
  <si>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</si>
  <si>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</si>
  <si>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</si>
  <si>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</si>
  <si>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</si>
  <si>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</si>
  <si>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</si>
  <si>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</si>
  <si>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</si>
  <si>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</si>
  <si>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</si>
  <si>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</si>
  <si>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</si>
  <si>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</si>
  <si>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</si>
  <si>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</si>
  <si>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</si>
  <si>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</si>
  <si>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</si>
  <si>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</si>
  <si>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</si>
  <si>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</si>
  <si>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</si>
  <si>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</si>
  <si>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</si>
  <si>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</si>
  <si>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</si>
  <si>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</si>
  <si>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</si>
  <si>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26.1</t>
  </si>
  <si>
    <t>25.3</t>
  </si>
  <si>
    <t>26.3</t>
  </si>
  <si>
    <t>1 раз в год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</si>
  <si>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</si>
  <si>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</si>
  <si>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</si>
  <si>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</si>
  <si>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</si>
  <si>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</si>
  <si>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</si>
  <si>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</si>
  <si>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</si>
  <si>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</si>
  <si>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</si>
  <si>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</si>
  <si>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</si>
  <si>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</si>
  <si>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</si>
  <si>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</si>
  <si>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</si>
  <si>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</si>
  <si>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</si>
  <si>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</si>
  <si>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</si>
  <si>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</si>
  <si>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</si>
  <si>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</si>
  <si>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</si>
  <si>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</si>
  <si>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</si>
  <si>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</si>
  <si>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</si>
  <si>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</si>
  <si>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Протирка стен, дверей, потолка кабины лифта</t>
  </si>
  <si>
    <t>Мытьё пола кабины лифта</t>
  </si>
  <si>
    <t>жилых</t>
  </si>
  <si>
    <t>нежилых</t>
  </si>
  <si>
    <t>общая площадь помещений входящих в состав общего имущества</t>
  </si>
  <si>
    <t>Мехуборка (асфальт) в зимний период</t>
  </si>
  <si>
    <t>Ремонт вентиляционных (дымовых) каналов</t>
  </si>
  <si>
    <t>по мере необх-мости</t>
  </si>
  <si>
    <t>Проведение техосмотров и устранение незначит. неисправностей вентиляции</t>
  </si>
  <si>
    <t>Содержание домофона и общедомовых антен</t>
  </si>
  <si>
    <t>25.4</t>
  </si>
  <si>
    <t>26.4</t>
  </si>
  <si>
    <t>25.5</t>
  </si>
  <si>
    <t>26.6.1</t>
  </si>
  <si>
    <t>26.6.2</t>
  </si>
  <si>
    <t>26.6.3</t>
  </si>
  <si>
    <t>26.6.4</t>
  </si>
  <si>
    <t>27.1</t>
  </si>
  <si>
    <t>27.3</t>
  </si>
  <si>
    <t>27.4</t>
  </si>
  <si>
    <t>Техническое освидетельствование лифта</t>
  </si>
  <si>
    <t>по факту</t>
  </si>
  <si>
    <t xml:space="preserve">     - за дополнительные услуги (консьержную службу)</t>
  </si>
  <si>
    <t>27.5</t>
  </si>
  <si>
    <t>21.</t>
  </si>
  <si>
    <t>44.</t>
  </si>
  <si>
    <t>Отчет об исполнении управляющей организацией ООО "УК "Слобода"" договора управления за 2021 год по дому № 21а  ул. Зегеля в                                                         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</si>
  <si>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</si>
  <si>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</si>
  <si>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</si>
  <si>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</si>
  <si>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</si>
  <si>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01.01.21-30.09.21</t>
  </si>
  <si>
    <t>01.10.21-31.12.21</t>
  </si>
  <si>
    <t xml:space="preserve">       Текущий ремонт </t>
  </si>
  <si>
    <t>21.1</t>
  </si>
  <si>
    <t>Ремонт просевшей отмостки</t>
  </si>
  <si>
    <t>21.2</t>
  </si>
  <si>
    <t>21.3</t>
  </si>
  <si>
    <t>21.4</t>
  </si>
  <si>
    <t>Ремонт балконных козырьков</t>
  </si>
  <si>
    <t>21.5</t>
  </si>
  <si>
    <t>21.6</t>
  </si>
  <si>
    <t>Сбрасывание снега с крыш и козырьков, сбивание сосулек</t>
  </si>
  <si>
    <t>21.7</t>
  </si>
  <si>
    <t>21.8</t>
  </si>
  <si>
    <t>21.9</t>
  </si>
  <si>
    <t>21.10</t>
  </si>
  <si>
    <t>Ремонт стен (внутренние поверхности)</t>
  </si>
  <si>
    <t>21.11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</si>
  <si>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</si>
  <si>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</si>
  <si>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</si>
  <si>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</si>
  <si>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</si>
  <si>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</si>
  <si>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</si>
  <si>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</si>
  <si>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</si>
  <si>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</si>
  <si>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</si>
  <si>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</si>
  <si>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</si>
  <si>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</si>
  <si>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</si>
  <si>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</si>
  <si>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</si>
  <si>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</si>
  <si>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</si>
  <si>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</si>
  <si>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</si>
  <si>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</si>
  <si>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</si>
  <si>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</si>
  <si>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</si>
  <si>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</si>
  <si>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</si>
  <si>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</si>
  <si>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</si>
  <si>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</si>
  <si>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</si>
  <si>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</si>
  <si>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</si>
  <si>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</si>
  <si>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</si>
  <si>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</si>
  <si>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</si>
  <si>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</si>
  <si>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</si>
  <si>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</si>
  <si>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</si>
  <si>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>22.2.1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</si>
  <si>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</si>
  <si>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</si>
  <si>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</si>
  <si>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</si>
  <si>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</si>
  <si>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</si>
  <si>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</si>
  <si>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</si>
  <si>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</si>
  <si>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</si>
  <si>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</si>
  <si>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</si>
  <si>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</si>
  <si>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</si>
  <si>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</si>
  <si>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</si>
  <si>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</si>
  <si>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24.2</t>
  </si>
  <si>
    <t>25.</t>
  </si>
  <si>
    <t xml:space="preserve">          Работы по содержанию и тек.ремонту систем вентиляции и дымоудаления</t>
  </si>
  <si>
    <t>с/у-1 р. в год, кухня-2 р. в год</t>
  </si>
  <si>
    <t>25.2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</si>
  <si>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</si>
  <si>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</si>
  <si>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</si>
  <si>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</si>
  <si>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</si>
  <si>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26.6</t>
  </si>
  <si>
    <t>Мытьё стен, дверей, потолка кабины лифта</t>
  </si>
  <si>
    <t>27.</t>
  </si>
  <si>
    <t xml:space="preserve">          Содержание лестничных клеток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</si>
  <si>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</si>
  <si>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</si>
  <si>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</si>
  <si>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</si>
  <si>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</si>
  <si>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</si>
  <si>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</si>
  <si>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</si>
  <si>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</si>
  <si>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28.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</si>
  <si>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</si>
  <si>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</si>
  <si>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</si>
  <si>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Итого</t>
  </si>
  <si>
    <t>Выполненные работы (оказанные услуги) по содержанию общего имущества и текущему ремонту в отчётном периоде</t>
  </si>
  <si>
    <t>Окраска стен, помещений общего пользования</t>
  </si>
  <si>
    <t>Ремонт общедомовых  сетей водоснабжения</t>
  </si>
  <si>
    <t>Ремонт общедомовых системы канализации</t>
  </si>
  <si>
    <t>Ремонт общедомовых системы горячего водоснабжения</t>
  </si>
  <si>
    <t>Ремонт общедомовой системы отопления</t>
  </si>
  <si>
    <t xml:space="preserve">Ремонт общедомовой системы электроснабжения </t>
  </si>
  <si>
    <t>Ремонт и обслуживание кол.приборов учета тепловой энергии</t>
  </si>
  <si>
    <t>8 раз в зимний период</t>
  </si>
  <si>
    <t>24.</t>
  </si>
  <si>
    <t>25.6</t>
  </si>
  <si>
    <t>29.</t>
  </si>
  <si>
    <t>30.</t>
  </si>
  <si>
    <t>31.</t>
  </si>
  <si>
    <t>32.</t>
  </si>
  <si>
    <t xml:space="preserve">     шкафы для электрощитков и слаботочных устройств</t>
  </si>
  <si>
    <t xml:space="preserve">Содержание и обслуживание автоматических ворот подземного гаража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</si>
</sst>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1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1" fontId="41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21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4">
          <cell r="D24">
            <v>9479.97</v>
          </cell>
        </row>
        <row r="25">
          <cell r="D25">
            <v>-2594809.1217471426</v>
          </cell>
        </row>
        <row r="26">
          <cell r="D26">
            <v>927028.12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8">
        <row r="95">
          <cell r="E95">
            <v>1188784.4089244162</v>
          </cell>
        </row>
        <row r="96">
          <cell r="E96">
            <v>1170948.8131276802</v>
          </cell>
        </row>
        <row r="97">
          <cell r="E97">
            <v>196092.8256</v>
          </cell>
        </row>
      </sheetData>
      <sheetData sheetId="10">
        <row r="100">
          <cell r="D100">
            <v>263666.29075117584</v>
          </cell>
        </row>
        <row r="101">
          <cell r="D101">
            <v>52033.231272959994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5" zoomScaleNormal="90" zoomScaleSheetLayoutView="85" zoomScalePageLayoutView="0" workbookViewId="0" topLeftCell="A1">
      <selection activeCell="S5" sqref="S5"/>
    </sheetView>
  </sheetViews>
  <sheetFormatPr defaultColWidth="9.140625" defaultRowHeight="15"/>
  <cols>
    <col min="1" max="1" width="9.140625" style="10" customWidth="1"/>
    <col min="2" max="2" width="62.421875" style="18" customWidth="1"/>
    <col min="3" max="3" width="24.28125" style="18" customWidth="1"/>
    <col min="4" max="4" width="62.7109375" style="18" customWidth="1"/>
    <col min="5" max="5" width="21.28125" style="6" hidden="1" customWidth="1"/>
    <col min="6" max="6" width="22.140625" style="18" hidden="1" customWidth="1"/>
    <col min="7" max="7" width="15.28125" style="18" hidden="1" customWidth="1"/>
    <col min="8" max="9" width="9.140625" style="18" hidden="1" customWidth="1"/>
    <col min="10" max="10" width="24.57421875" style="18" hidden="1" customWidth="1"/>
    <col min="11" max="12" width="9.140625" style="18" hidden="1" customWidth="1"/>
    <col min="13" max="22" width="9.140625" style="18" customWidth="1"/>
    <col min="23" max="16384" width="9.140625" style="2" customWidth="1"/>
  </cols>
  <sheetData>
    <row r="1" ht="15.75">
      <c r="E1" s="6" t="s">
        <v>95</v>
      </c>
    </row>
    <row r="2" spans="1:22" s="4" customFormat="1" ht="33.75" customHeight="1">
      <c r="A2" s="53" t="s">
        <v>126</v>
      </c>
      <c r="B2" s="53"/>
      <c r="C2" s="53"/>
      <c r="D2" s="53"/>
      <c r="E2" s="14">
        <v>17197.3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4" spans="1:6" ht="15.75">
      <c r="A4" s="5" t="s">
        <v>21</v>
      </c>
      <c r="B4" s="1" t="s">
        <v>22</v>
      </c>
      <c r="C4" s="1" t="s">
        <v>23</v>
      </c>
      <c r="D4" s="1" t="s">
        <v>24</v>
      </c>
      <c r="F4" s="6"/>
    </row>
    <row r="5" spans="1:6" ht="15.75">
      <c r="A5" s="5" t="s">
        <v>27</v>
      </c>
      <c r="B5" s="1" t="s">
        <v>25</v>
      </c>
      <c r="C5" s="1" t="s">
        <v>26</v>
      </c>
      <c r="D5" s="1" t="s">
        <v>127</v>
      </c>
      <c r="E5" s="8" t="s">
        <v>102</v>
      </c>
      <c r="F5" s="1">
        <v>10295.7</v>
      </c>
    </row>
    <row r="6" spans="1:8" ht="15.75">
      <c r="A6" s="5" t="s">
        <v>28</v>
      </c>
      <c r="B6" s="1" t="s">
        <v>29</v>
      </c>
      <c r="C6" s="1" t="s">
        <v>26</v>
      </c>
      <c r="D6" s="1" t="s">
        <v>128</v>
      </c>
      <c r="E6" s="8" t="s">
        <v>103</v>
      </c>
      <c r="F6" s="1">
        <v>797.3</v>
      </c>
      <c r="H6" s="18">
        <v>51</v>
      </c>
    </row>
    <row r="7" spans="1:6" ht="18.75" customHeight="1">
      <c r="A7" s="5" t="s">
        <v>15</v>
      </c>
      <c r="B7" s="1" t="s">
        <v>30</v>
      </c>
      <c r="C7" s="1" t="s">
        <v>26</v>
      </c>
      <c r="D7" s="1" t="s">
        <v>129</v>
      </c>
      <c r="E7" s="51" t="s">
        <v>104</v>
      </c>
      <c r="F7" s="52">
        <v>2204.2</v>
      </c>
    </row>
    <row r="8" spans="1:6" ht="31.5" customHeight="1">
      <c r="A8" s="50" t="s">
        <v>61</v>
      </c>
      <c r="B8" s="50"/>
      <c r="C8" s="50"/>
      <c r="D8" s="50"/>
      <c r="E8" s="51"/>
      <c r="F8" s="52"/>
    </row>
    <row r="9" spans="1:4" ht="15.75">
      <c r="A9" s="5" t="s">
        <v>16</v>
      </c>
      <c r="B9" s="1" t="s">
        <v>31</v>
      </c>
      <c r="C9" s="1" t="s">
        <v>32</v>
      </c>
      <c r="D9" s="8">
        <f>'[1]по форме'!$D$24</f>
        <v>9479.97</v>
      </c>
    </row>
    <row r="10" spans="1:5" ht="31.5">
      <c r="A10" s="5" t="s">
        <v>17</v>
      </c>
      <c r="B10" s="1" t="s">
        <v>33</v>
      </c>
      <c r="C10" s="1" t="s">
        <v>32</v>
      </c>
      <c r="D10" s="8">
        <f>'[1]по форме'!$D$25</f>
        <v>-2594809.1217471426</v>
      </c>
      <c r="E10" s="15">
        <v>86532.08</v>
      </c>
    </row>
    <row r="11" spans="1:4" ht="15.75">
      <c r="A11" s="5" t="s">
        <v>34</v>
      </c>
      <c r="B11" s="1" t="s">
        <v>35</v>
      </c>
      <c r="C11" s="1" t="s">
        <v>32</v>
      </c>
      <c r="D11" s="48">
        <f>'[1]по форме'!$D$26</f>
        <v>927028.12</v>
      </c>
    </row>
    <row r="12" spans="1:5" ht="31.5">
      <c r="A12" s="5" t="s">
        <v>36</v>
      </c>
      <c r="B12" s="1" t="s">
        <v>37</v>
      </c>
      <c r="C12" s="1" t="s">
        <v>32</v>
      </c>
      <c r="D12" s="48">
        <f>D13+D14+D15+D16</f>
        <v>3148973.5696762325</v>
      </c>
      <c r="E12" s="16"/>
    </row>
    <row r="13" spans="1:4" ht="15.75">
      <c r="A13" s="5" t="s">
        <v>53</v>
      </c>
      <c r="B13" s="11" t="s">
        <v>38</v>
      </c>
      <c r="C13" s="1" t="s">
        <v>32</v>
      </c>
      <c r="D13" s="48">
        <f>'[2]Зегеля 21а'!$E$96+'[2]Зегеля 21а с 01.10.2021'!$D$100</f>
        <v>1434615.1038788562</v>
      </c>
    </row>
    <row r="14" spans="1:4" ht="15.75">
      <c r="A14" s="5" t="s">
        <v>54</v>
      </c>
      <c r="B14" s="11" t="s">
        <v>39</v>
      </c>
      <c r="C14" s="1" t="s">
        <v>32</v>
      </c>
      <c r="D14" s="48">
        <f>'[2]Зегеля 21а'!$E$95</f>
        <v>1188784.4089244162</v>
      </c>
    </row>
    <row r="15" spans="1:4" ht="15.75">
      <c r="A15" s="5" t="s">
        <v>55</v>
      </c>
      <c r="B15" s="11" t="s">
        <v>40</v>
      </c>
      <c r="C15" s="1" t="s">
        <v>32</v>
      </c>
      <c r="D15" s="48">
        <f>'[2]Зегеля 21а'!$E$97+'[2]Зегеля 21а с 01.10.2021'!$D$101</f>
        <v>248126.05687296</v>
      </c>
    </row>
    <row r="16" spans="1:4" ht="15.75">
      <c r="A16" s="5" t="s">
        <v>41</v>
      </c>
      <c r="B16" s="11" t="s">
        <v>122</v>
      </c>
      <c r="C16" s="1"/>
      <c r="D16" s="12">
        <v>277448</v>
      </c>
    </row>
    <row r="17" spans="1:6" ht="15.75">
      <c r="A17" s="11" t="s">
        <v>18</v>
      </c>
      <c r="B17" s="11" t="s">
        <v>42</v>
      </c>
      <c r="C17" s="11" t="s">
        <v>32</v>
      </c>
      <c r="D17" s="12">
        <f>D18</f>
        <v>3122832.249676232</v>
      </c>
      <c r="E17" s="6">
        <v>3122832.25</v>
      </c>
      <c r="F17" s="6">
        <f>D17-E17</f>
        <v>-0.0003237677738070488</v>
      </c>
    </row>
    <row r="18" spans="1:4" ht="31.5">
      <c r="A18" s="11" t="s">
        <v>43</v>
      </c>
      <c r="B18" s="11" t="s">
        <v>56</v>
      </c>
      <c r="C18" s="11" t="s">
        <v>32</v>
      </c>
      <c r="D18" s="12">
        <f>D12-D26+D106+D122</f>
        <v>3122832.249676232</v>
      </c>
    </row>
    <row r="19" spans="1:4" ht="31.5">
      <c r="A19" s="11" t="s">
        <v>19</v>
      </c>
      <c r="B19" s="11" t="s">
        <v>57</v>
      </c>
      <c r="C19" s="11" t="s">
        <v>32</v>
      </c>
      <c r="D19" s="12">
        <v>0</v>
      </c>
    </row>
    <row r="20" spans="1:4" ht="15.75">
      <c r="A20" s="11" t="s">
        <v>20</v>
      </c>
      <c r="B20" s="11" t="s">
        <v>44</v>
      </c>
      <c r="C20" s="11" t="s">
        <v>32</v>
      </c>
      <c r="D20" s="12">
        <v>0</v>
      </c>
    </row>
    <row r="21" spans="1:4" ht="15.75">
      <c r="A21" s="11" t="s">
        <v>46</v>
      </c>
      <c r="B21" s="11" t="s">
        <v>45</v>
      </c>
      <c r="C21" s="11" t="s">
        <v>32</v>
      </c>
      <c r="D21" s="12">
        <v>0</v>
      </c>
    </row>
    <row r="22" spans="1:4" ht="15.75">
      <c r="A22" s="11" t="s">
        <v>48</v>
      </c>
      <c r="B22" s="11" t="s">
        <v>47</v>
      </c>
      <c r="C22" s="11" t="s">
        <v>32</v>
      </c>
      <c r="D22" s="12">
        <v>0</v>
      </c>
    </row>
    <row r="23" spans="1:4" ht="15.75">
      <c r="A23" s="11" t="s">
        <v>50</v>
      </c>
      <c r="B23" s="11" t="s">
        <v>49</v>
      </c>
      <c r="C23" s="11" t="s">
        <v>32</v>
      </c>
      <c r="D23" s="12">
        <f>D17+D10+D9</f>
        <v>537503.0979290896</v>
      </c>
    </row>
    <row r="24" spans="1:4" ht="15.75">
      <c r="A24" s="11" t="s">
        <v>51</v>
      </c>
      <c r="B24" s="11" t="s">
        <v>58</v>
      </c>
      <c r="C24" s="11" t="s">
        <v>32</v>
      </c>
      <c r="D24" s="12">
        <v>14403.13</v>
      </c>
    </row>
    <row r="25" spans="1:4" ht="15.75">
      <c r="A25" s="11" t="s">
        <v>52</v>
      </c>
      <c r="B25" s="11" t="s">
        <v>59</v>
      </c>
      <c r="C25" s="11" t="s">
        <v>32</v>
      </c>
      <c r="D25" s="12">
        <f>D23-D101</f>
        <v>-3210564.0044840965</v>
      </c>
    </row>
    <row r="26" spans="1:5" ht="15.75">
      <c r="A26" s="11" t="s">
        <v>124</v>
      </c>
      <c r="B26" s="11" t="s">
        <v>60</v>
      </c>
      <c r="C26" s="11" t="s">
        <v>32</v>
      </c>
      <c r="D26" s="12">
        <v>261141.2</v>
      </c>
      <c r="E26" s="6">
        <f>D26+F17</f>
        <v>261141.19967623224</v>
      </c>
    </row>
    <row r="27" spans="1:4" ht="35.25" customHeight="1">
      <c r="A27" s="50" t="s">
        <v>237</v>
      </c>
      <c r="B27" s="50"/>
      <c r="C27" s="50"/>
      <c r="D27" s="50"/>
    </row>
    <row r="28" spans="1:22" s="4" customFormat="1" ht="15.75">
      <c r="A28" s="19" t="s">
        <v>21</v>
      </c>
      <c r="B28" s="3" t="s">
        <v>62</v>
      </c>
      <c r="C28" s="3" t="s">
        <v>130</v>
      </c>
      <c r="D28" s="22" t="s">
        <v>131</v>
      </c>
      <c r="E28" s="49" t="s">
        <v>132</v>
      </c>
      <c r="F28" s="49" t="s">
        <v>133</v>
      </c>
      <c r="G28" s="20"/>
      <c r="H28" s="20"/>
      <c r="I28" s="20"/>
      <c r="J28" s="20"/>
      <c r="K28" s="20"/>
      <c r="L28" s="20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12" ht="15.75">
      <c r="A29" s="19" t="s">
        <v>124</v>
      </c>
      <c r="B29" s="23" t="s">
        <v>134</v>
      </c>
      <c r="C29" s="24" t="s">
        <v>26</v>
      </c>
      <c r="D29" s="25" t="s">
        <v>26</v>
      </c>
      <c r="E29" s="49"/>
      <c r="F29" s="49"/>
      <c r="G29" s="21"/>
      <c r="H29" s="21"/>
      <c r="I29" s="21"/>
      <c r="J29" s="21"/>
      <c r="K29" s="21"/>
      <c r="L29" s="21"/>
    </row>
    <row r="30" spans="1:12" ht="15.75">
      <c r="A30" s="5" t="s">
        <v>135</v>
      </c>
      <c r="B30" s="41" t="s">
        <v>136</v>
      </c>
      <c r="C30" s="42" t="s">
        <v>107</v>
      </c>
      <c r="D30" s="28">
        <f>E30*E$2*9+F30*E$2*3</f>
        <v>6467.098815858239</v>
      </c>
      <c r="E30" s="45">
        <v>0.030864</v>
      </c>
      <c r="F30" s="47">
        <v>0.03275904959999999</v>
      </c>
      <c r="G30" s="21"/>
      <c r="H30" s="21"/>
      <c r="I30" s="21"/>
      <c r="J30" s="21"/>
      <c r="K30" s="21"/>
      <c r="L30" s="21"/>
    </row>
    <row r="31" spans="1:12" ht="15.75">
      <c r="A31" s="5" t="s">
        <v>137</v>
      </c>
      <c r="B31" s="41" t="s">
        <v>98</v>
      </c>
      <c r="C31" s="42" t="s">
        <v>107</v>
      </c>
      <c r="D31" s="28">
        <f aca="true" t="shared" si="0" ref="D31:D54">E31*E$2*9+F31*E$2*3</f>
        <v>4361.687692810559</v>
      </c>
      <c r="E31" s="45">
        <v>0.020816</v>
      </c>
      <c r="F31" s="47">
        <v>0.0220941024</v>
      </c>
      <c r="G31" s="21"/>
      <c r="H31" s="21"/>
      <c r="I31" s="21"/>
      <c r="J31" s="21"/>
      <c r="K31" s="21"/>
      <c r="L31" s="21"/>
    </row>
    <row r="32" spans="1:12" ht="15.75">
      <c r="A32" s="5" t="s">
        <v>138</v>
      </c>
      <c r="B32" s="41" t="s">
        <v>140</v>
      </c>
      <c r="C32" s="42" t="s">
        <v>107</v>
      </c>
      <c r="D32" s="28">
        <f t="shared" si="0"/>
        <v>11798.516074499279</v>
      </c>
      <c r="E32" s="45">
        <v>0.056308</v>
      </c>
      <c r="F32" s="47">
        <v>0.05976531119999999</v>
      </c>
      <c r="G32" s="21"/>
      <c r="H32" s="21"/>
      <c r="I32" s="21"/>
      <c r="J32" s="21"/>
      <c r="K32" s="21"/>
      <c r="L32" s="21"/>
    </row>
    <row r="33" spans="1:12" ht="15.75">
      <c r="A33" s="5" t="s">
        <v>139</v>
      </c>
      <c r="B33" s="41" t="s">
        <v>0</v>
      </c>
      <c r="C33" s="42" t="s">
        <v>107</v>
      </c>
      <c r="D33" s="28">
        <f t="shared" si="0"/>
        <v>136710.71409390273</v>
      </c>
      <c r="E33" s="46">
        <v>0.6524470400000001</v>
      </c>
      <c r="F33" s="47">
        <v>0.692507288256</v>
      </c>
      <c r="G33" s="21"/>
      <c r="H33" s="21"/>
      <c r="I33" s="21"/>
      <c r="J33" s="21"/>
      <c r="K33" s="21"/>
      <c r="L33" s="21"/>
    </row>
    <row r="34" spans="1:22" s="4" customFormat="1" ht="15.75">
      <c r="A34" s="5" t="s">
        <v>141</v>
      </c>
      <c r="B34" s="41" t="s">
        <v>143</v>
      </c>
      <c r="C34" s="42" t="s">
        <v>107</v>
      </c>
      <c r="D34" s="28">
        <f t="shared" si="0"/>
        <v>14098.37599553544</v>
      </c>
      <c r="E34" s="45">
        <v>0.067284</v>
      </c>
      <c r="F34" s="47">
        <v>0.07141523759999999</v>
      </c>
      <c r="G34" s="20"/>
      <c r="H34" s="20"/>
      <c r="I34" s="20"/>
      <c r="J34" s="20"/>
      <c r="K34" s="20"/>
      <c r="L34" s="20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12" ht="15.75">
      <c r="A35" s="5" t="s">
        <v>142</v>
      </c>
      <c r="B35" s="41" t="s">
        <v>99</v>
      </c>
      <c r="C35" s="42" t="s">
        <v>107</v>
      </c>
      <c r="D35" s="28">
        <f t="shared" si="0"/>
        <v>14098.37599553544</v>
      </c>
      <c r="E35" s="45">
        <v>0.067284</v>
      </c>
      <c r="F35" s="47">
        <v>0.07141523759999999</v>
      </c>
      <c r="G35" s="21"/>
      <c r="H35" s="21"/>
      <c r="I35" s="21"/>
      <c r="J35" s="21"/>
      <c r="K35" s="21"/>
      <c r="L35" s="21"/>
    </row>
    <row r="36" spans="1:12" ht="15.75">
      <c r="A36" s="5" t="s">
        <v>144</v>
      </c>
      <c r="B36" s="41" t="s">
        <v>14</v>
      </c>
      <c r="C36" s="42" t="s">
        <v>107</v>
      </c>
      <c r="D36" s="28">
        <f t="shared" si="0"/>
        <v>39013.59498520805</v>
      </c>
      <c r="E36" s="45">
        <v>0.186191</v>
      </c>
      <c r="F36" s="47">
        <v>0.1976231274</v>
      </c>
      <c r="G36" s="21"/>
      <c r="H36" s="21"/>
      <c r="I36" s="21"/>
      <c r="J36" s="21"/>
      <c r="K36" s="21"/>
      <c r="L36" s="21"/>
    </row>
    <row r="37" spans="1:12" ht="15.75">
      <c r="A37" s="5" t="s">
        <v>145</v>
      </c>
      <c r="B37" s="41" t="s">
        <v>148</v>
      </c>
      <c r="C37" s="42" t="s">
        <v>107</v>
      </c>
      <c r="D37" s="28">
        <f t="shared" si="0"/>
        <v>30088.85613529068</v>
      </c>
      <c r="E37" s="45">
        <v>0.143598</v>
      </c>
      <c r="F37" s="47">
        <v>0.1524149172</v>
      </c>
      <c r="G37" s="21"/>
      <c r="H37" s="21"/>
      <c r="I37" s="21"/>
      <c r="J37" s="21"/>
      <c r="K37" s="21"/>
      <c r="L37" s="21"/>
    </row>
    <row r="38" spans="1:12" ht="15.75">
      <c r="A38" s="5" t="s">
        <v>146</v>
      </c>
      <c r="B38" s="41" t="s">
        <v>238</v>
      </c>
      <c r="C38" s="42" t="s">
        <v>107</v>
      </c>
      <c r="D38" s="28">
        <f t="shared" si="0"/>
        <v>73303.21567014641</v>
      </c>
      <c r="E38" s="45">
        <v>0.349837</v>
      </c>
      <c r="F38" s="47">
        <v>0.3713169918</v>
      </c>
      <c r="G38" s="21"/>
      <c r="H38" s="21"/>
      <c r="I38" s="21"/>
      <c r="J38" s="21"/>
      <c r="K38" s="21"/>
      <c r="L38" s="21"/>
    </row>
    <row r="39" spans="1:12" ht="31.5">
      <c r="A39" s="5" t="s">
        <v>147</v>
      </c>
      <c r="B39" s="41" t="s">
        <v>151</v>
      </c>
      <c r="C39" s="42" t="s">
        <v>107</v>
      </c>
      <c r="D39" s="28">
        <f t="shared" si="0"/>
        <v>932.0132041516799</v>
      </c>
      <c r="E39" s="45">
        <v>0.004448</v>
      </c>
      <c r="F39" s="47">
        <v>0.0047211072</v>
      </c>
      <c r="G39" s="21"/>
      <c r="H39" s="21"/>
      <c r="I39" s="21"/>
      <c r="J39" s="21"/>
      <c r="K39" s="21"/>
      <c r="L39" s="21"/>
    </row>
    <row r="40" spans="1:12" ht="31.5">
      <c r="A40" s="5" t="s">
        <v>149</v>
      </c>
      <c r="B40" s="41" t="s">
        <v>153</v>
      </c>
      <c r="C40" s="42" t="s">
        <v>107</v>
      </c>
      <c r="D40" s="28">
        <f t="shared" si="0"/>
        <v>3366.6043505182197</v>
      </c>
      <c r="E40" s="45">
        <v>0.016067</v>
      </c>
      <c r="F40" s="47">
        <v>0.0170535138</v>
      </c>
      <c r="G40" s="21"/>
      <c r="H40" s="21"/>
      <c r="I40" s="21"/>
      <c r="J40" s="21"/>
      <c r="K40" s="21"/>
      <c r="L40" s="21"/>
    </row>
    <row r="41" spans="1:12" ht="31.5">
      <c r="A41" s="5" t="s">
        <v>150</v>
      </c>
      <c r="B41" s="41" t="s">
        <v>155</v>
      </c>
      <c r="C41" s="42" t="s">
        <v>107</v>
      </c>
      <c r="D41" s="28">
        <f t="shared" si="0"/>
        <v>22623.581235482437</v>
      </c>
      <c r="E41" s="45">
        <v>0.10797024000000001</v>
      </c>
      <c r="F41" s="47">
        <v>0.114599612736</v>
      </c>
      <c r="G41" s="21"/>
      <c r="H41" s="21"/>
      <c r="I41" s="21"/>
      <c r="J41" s="21"/>
      <c r="K41" s="21"/>
      <c r="L41" s="21"/>
    </row>
    <row r="42" spans="1:12" ht="15.75">
      <c r="A42" s="5" t="s">
        <v>152</v>
      </c>
      <c r="B42" s="41" t="s">
        <v>239</v>
      </c>
      <c r="C42" s="42" t="s">
        <v>107</v>
      </c>
      <c r="D42" s="28">
        <f t="shared" si="0"/>
        <v>40967.31090158361</v>
      </c>
      <c r="E42" s="46">
        <v>0.19551504000000003</v>
      </c>
      <c r="F42" s="47">
        <v>0.207519663456</v>
      </c>
      <c r="G42" s="21"/>
      <c r="H42" s="21"/>
      <c r="I42" s="21"/>
      <c r="J42" s="21"/>
      <c r="K42" s="21"/>
      <c r="L42" s="21"/>
    </row>
    <row r="43" spans="1:12" ht="15.75">
      <c r="A43" s="5" t="s">
        <v>154</v>
      </c>
      <c r="B43" s="41" t="s">
        <v>240</v>
      </c>
      <c r="C43" s="42" t="s">
        <v>107</v>
      </c>
      <c r="D43" s="28">
        <f t="shared" si="0"/>
        <v>267389.7270511673</v>
      </c>
      <c r="E43" s="46">
        <v>1.276108</v>
      </c>
      <c r="F43" s="47">
        <v>1.3544610311999998</v>
      </c>
      <c r="G43" s="21"/>
      <c r="H43" s="21"/>
      <c r="I43" s="21"/>
      <c r="J43" s="21"/>
      <c r="K43" s="21"/>
      <c r="L43" s="21"/>
    </row>
    <row r="44" spans="1:12" ht="15.75">
      <c r="A44" s="5" t="s">
        <v>156</v>
      </c>
      <c r="B44" s="41" t="s">
        <v>241</v>
      </c>
      <c r="C44" s="42" t="s">
        <v>107</v>
      </c>
      <c r="D44" s="28">
        <f t="shared" si="0"/>
        <v>47134.71341218867</v>
      </c>
      <c r="E44" s="46">
        <v>0.22494875</v>
      </c>
      <c r="F44" s="47">
        <v>0.23876060324999998</v>
      </c>
      <c r="G44" s="21"/>
      <c r="H44" s="21"/>
      <c r="I44" s="21"/>
      <c r="J44" s="21"/>
      <c r="K44" s="21"/>
      <c r="L44" s="21"/>
    </row>
    <row r="45" spans="1:12" ht="15.75">
      <c r="A45" s="5" t="s">
        <v>157</v>
      </c>
      <c r="B45" s="41" t="s">
        <v>242</v>
      </c>
      <c r="C45" s="42" t="s">
        <v>107</v>
      </c>
      <c r="D45" s="28">
        <f t="shared" si="0"/>
        <v>172739.3440202998</v>
      </c>
      <c r="E45" s="46">
        <v>0.8243924000000001</v>
      </c>
      <c r="F45" s="47">
        <v>0.87501009336</v>
      </c>
      <c r="G45" s="21"/>
      <c r="H45" s="21"/>
      <c r="I45" s="21"/>
      <c r="J45" s="21"/>
      <c r="K45" s="21"/>
      <c r="L45" s="21"/>
    </row>
    <row r="46" spans="1:12" ht="15.75">
      <c r="A46" s="5" t="s">
        <v>158</v>
      </c>
      <c r="B46" s="41" t="s">
        <v>243</v>
      </c>
      <c r="C46" s="42" t="s">
        <v>107</v>
      </c>
      <c r="D46" s="28">
        <f t="shared" si="0"/>
        <v>165078.79894395982</v>
      </c>
      <c r="E46" s="46">
        <v>0.7878327199999999</v>
      </c>
      <c r="F46" s="47">
        <v>0.8362056490079999</v>
      </c>
      <c r="G46" s="21"/>
      <c r="H46" s="21"/>
      <c r="I46" s="21"/>
      <c r="J46" s="21"/>
      <c r="K46" s="21"/>
      <c r="L46" s="21"/>
    </row>
    <row r="47" spans="1:12" ht="15.75">
      <c r="A47" s="5" t="s">
        <v>159</v>
      </c>
      <c r="B47" s="41" t="s">
        <v>96</v>
      </c>
      <c r="C47" s="42" t="s">
        <v>107</v>
      </c>
      <c r="D47" s="28">
        <f t="shared" si="0"/>
        <v>18704.901545537356</v>
      </c>
      <c r="E47" s="46">
        <v>0.08926848000000001</v>
      </c>
      <c r="F47" s="47">
        <v>0.094749564672</v>
      </c>
      <c r="G47" s="21"/>
      <c r="H47" s="21"/>
      <c r="I47" s="21"/>
      <c r="J47" s="21"/>
      <c r="K47" s="21"/>
      <c r="L47" s="21"/>
    </row>
    <row r="48" spans="1:12" ht="15.75">
      <c r="A48" s="5" t="s">
        <v>160</v>
      </c>
      <c r="B48" s="41" t="s">
        <v>167</v>
      </c>
      <c r="C48" s="42" t="s">
        <v>107</v>
      </c>
      <c r="D48" s="28">
        <f t="shared" si="0"/>
        <v>5300.70775882079</v>
      </c>
      <c r="E48" s="46">
        <v>0.02529744</v>
      </c>
      <c r="F48" s="47">
        <v>0.026850702815999997</v>
      </c>
      <c r="G48" s="21"/>
      <c r="H48" s="21"/>
      <c r="I48" s="21"/>
      <c r="J48" s="21"/>
      <c r="K48" s="21"/>
      <c r="L48" s="21"/>
    </row>
    <row r="49" spans="1:12" ht="31.5">
      <c r="A49" s="5" t="s">
        <v>161</v>
      </c>
      <c r="B49" s="41" t="s">
        <v>168</v>
      </c>
      <c r="C49" s="42" t="s">
        <v>107</v>
      </c>
      <c r="D49" s="28">
        <f t="shared" si="0"/>
        <v>67730.17063576358</v>
      </c>
      <c r="E49" s="46">
        <v>0.32323984000000006</v>
      </c>
      <c r="F49" s="47">
        <v>0.34308676617600004</v>
      </c>
      <c r="G49" s="21"/>
      <c r="H49" s="21"/>
      <c r="I49" s="21"/>
      <c r="J49" s="21"/>
      <c r="K49" s="21"/>
      <c r="L49" s="21"/>
    </row>
    <row r="50" spans="1:12" ht="15.75">
      <c r="A50" s="5" t="s">
        <v>162</v>
      </c>
      <c r="B50" s="41" t="s">
        <v>169</v>
      </c>
      <c r="C50" s="42" t="s">
        <v>107</v>
      </c>
      <c r="D50" s="28">
        <f t="shared" si="0"/>
        <v>6600.363293789998</v>
      </c>
      <c r="E50" s="46">
        <v>0.0315</v>
      </c>
      <c r="F50" s="47">
        <v>0.033434099999999994</v>
      </c>
      <c r="G50" s="21"/>
      <c r="H50" s="21"/>
      <c r="I50" s="21"/>
      <c r="J50" s="21"/>
      <c r="K50" s="21"/>
      <c r="L50" s="21"/>
    </row>
    <row r="51" spans="1:12" ht="31.5">
      <c r="A51" s="5" t="s">
        <v>163</v>
      </c>
      <c r="B51" s="41" t="s">
        <v>244</v>
      </c>
      <c r="C51" s="42" t="s">
        <v>6</v>
      </c>
      <c r="D51" s="28">
        <f t="shared" si="0"/>
        <v>45678.70469987999</v>
      </c>
      <c r="E51" s="46">
        <v>0.218</v>
      </c>
      <c r="F51" s="47">
        <v>0.23138519999999999</v>
      </c>
      <c r="G51" s="21"/>
      <c r="H51" s="21"/>
      <c r="I51" s="21"/>
      <c r="J51" s="21"/>
      <c r="K51" s="21"/>
      <c r="L51" s="21"/>
    </row>
    <row r="52" spans="1:12" ht="47.25" customHeight="1">
      <c r="A52" s="5" t="s">
        <v>164</v>
      </c>
      <c r="B52" s="41" t="s">
        <v>170</v>
      </c>
      <c r="C52" s="42" t="s">
        <v>6</v>
      </c>
      <c r="D52" s="28">
        <f t="shared" si="0"/>
        <v>24306.09974856</v>
      </c>
      <c r="E52" s="46">
        <v>0.116</v>
      </c>
      <c r="F52" s="47">
        <v>0.12312239999999999</v>
      </c>
      <c r="G52" s="21"/>
      <c r="H52" s="21"/>
      <c r="I52" s="21"/>
      <c r="J52" s="21"/>
      <c r="K52" s="21"/>
      <c r="L52" s="21"/>
    </row>
    <row r="53" spans="1:12" ht="15.75">
      <c r="A53" s="5" t="s">
        <v>165</v>
      </c>
      <c r="B53" s="41" t="s">
        <v>171</v>
      </c>
      <c r="C53" s="42" t="s">
        <v>172</v>
      </c>
      <c r="D53" s="28">
        <f t="shared" si="0"/>
        <v>63593.976497309995</v>
      </c>
      <c r="E53" s="46">
        <v>0.3035</v>
      </c>
      <c r="F53" s="47">
        <v>0.32213489999999995</v>
      </c>
      <c r="G53" s="21"/>
      <c r="H53" s="21"/>
      <c r="I53" s="21"/>
      <c r="J53" s="21"/>
      <c r="K53" s="21"/>
      <c r="L53" s="21"/>
    </row>
    <row r="54" spans="1:12" ht="15.75">
      <c r="A54" s="5" t="s">
        <v>166</v>
      </c>
      <c r="B54" s="41" t="s">
        <v>173</v>
      </c>
      <c r="C54" s="42" t="s">
        <v>172</v>
      </c>
      <c r="D54" s="28">
        <f t="shared" si="0"/>
        <v>17891.00760474997</v>
      </c>
      <c r="E54" s="46">
        <v>0.08538420000000001</v>
      </c>
      <c r="F54" s="47">
        <v>0.09062678988</v>
      </c>
      <c r="G54" s="21"/>
      <c r="H54" s="21"/>
      <c r="I54" s="21"/>
      <c r="J54" s="21"/>
      <c r="K54" s="21"/>
      <c r="L54" s="21"/>
    </row>
    <row r="55" spans="1:22" ht="15.75">
      <c r="A55" s="30" t="s">
        <v>174</v>
      </c>
      <c r="B55" s="38" t="s">
        <v>175</v>
      </c>
      <c r="C55" s="31" t="s">
        <v>26</v>
      </c>
      <c r="D55" s="31" t="s">
        <v>26</v>
      </c>
      <c r="E55" s="29"/>
      <c r="F55" s="47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"/>
    </row>
    <row r="56" spans="1:22" ht="31.5">
      <c r="A56" s="32" t="s">
        <v>176</v>
      </c>
      <c r="B56" s="44" t="s">
        <v>177</v>
      </c>
      <c r="C56" s="43"/>
      <c r="D56" s="31" t="s">
        <v>26</v>
      </c>
      <c r="E56" s="29"/>
      <c r="F56" s="47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"/>
    </row>
    <row r="57" spans="1:22" ht="31.5">
      <c r="A57" s="5" t="s">
        <v>178</v>
      </c>
      <c r="B57" s="41" t="s">
        <v>8</v>
      </c>
      <c r="C57" s="42" t="s">
        <v>245</v>
      </c>
      <c r="D57" s="28">
        <f aca="true" t="shared" si="1" ref="D57:D64">E57*E$2*9+F57*E$2*3</f>
        <v>37314.053820892805</v>
      </c>
      <c r="E57" s="29">
        <v>0.17808000000000002</v>
      </c>
      <c r="F57" s="47">
        <v>0.189014112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"/>
    </row>
    <row r="58" spans="1:22" ht="31.5">
      <c r="A58" s="5" t="s">
        <v>179</v>
      </c>
      <c r="B58" s="41" t="s">
        <v>180</v>
      </c>
      <c r="C58" s="42" t="s">
        <v>11</v>
      </c>
      <c r="D58" s="28">
        <f t="shared" si="1"/>
        <v>70638.5547175392</v>
      </c>
      <c r="E58" s="29">
        <v>0.33712000000000003</v>
      </c>
      <c r="F58" s="47">
        <v>0.357819168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"/>
    </row>
    <row r="59" spans="1:22" ht="15.75">
      <c r="A59" s="5" t="s">
        <v>181</v>
      </c>
      <c r="B59" s="41" t="s">
        <v>182</v>
      </c>
      <c r="C59" s="42" t="s">
        <v>10</v>
      </c>
      <c r="D59" s="28">
        <f t="shared" si="1"/>
        <v>18070.3279509984</v>
      </c>
      <c r="E59" s="29">
        <v>0.08624000000000001</v>
      </c>
      <c r="F59" s="47">
        <v>0.091535136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"/>
    </row>
    <row r="60" spans="1:22" ht="15.75">
      <c r="A60" s="5" t="s">
        <v>183</v>
      </c>
      <c r="B60" s="41" t="s">
        <v>13</v>
      </c>
      <c r="C60" s="42" t="s">
        <v>10</v>
      </c>
      <c r="D60" s="28">
        <f t="shared" si="1"/>
        <v>37079.3742371136</v>
      </c>
      <c r="E60" s="29">
        <v>0.17696</v>
      </c>
      <c r="F60" s="47">
        <v>0.18782534399999998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"/>
    </row>
    <row r="61" spans="1:22" ht="15.75">
      <c r="A61" s="5" t="s">
        <v>184</v>
      </c>
      <c r="B61" s="41" t="s">
        <v>105</v>
      </c>
      <c r="C61" s="42" t="s">
        <v>107</v>
      </c>
      <c r="D61" s="28">
        <f t="shared" si="1"/>
        <v>9621.862934947201</v>
      </c>
      <c r="E61" s="29">
        <v>0.04592000000000001</v>
      </c>
      <c r="F61" s="47">
        <v>0.048739488000000004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"/>
    </row>
    <row r="62" spans="1:22" ht="31.5">
      <c r="A62" s="5" t="s">
        <v>185</v>
      </c>
      <c r="B62" s="41" t="s">
        <v>186</v>
      </c>
      <c r="C62" s="42" t="s">
        <v>107</v>
      </c>
      <c r="D62" s="28">
        <f t="shared" si="1"/>
        <v>50690.79009630721</v>
      </c>
      <c r="E62" s="29">
        <v>0.24192000000000002</v>
      </c>
      <c r="F62" s="47">
        <v>0.256773888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"/>
    </row>
    <row r="63" spans="1:22" ht="15.75">
      <c r="A63" s="5" t="s">
        <v>187</v>
      </c>
      <c r="B63" s="41" t="s">
        <v>188</v>
      </c>
      <c r="C63" s="42" t="s">
        <v>9</v>
      </c>
      <c r="D63" s="28">
        <f t="shared" si="1"/>
        <v>10325.9016862848</v>
      </c>
      <c r="E63" s="29">
        <v>0.049280000000000004</v>
      </c>
      <c r="F63" s="47">
        <v>0.052305792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"/>
    </row>
    <row r="64" spans="1:22" ht="15.75">
      <c r="A64" s="5" t="s">
        <v>189</v>
      </c>
      <c r="B64" s="41" t="s">
        <v>190</v>
      </c>
      <c r="C64" s="42" t="s">
        <v>7</v>
      </c>
      <c r="D64" s="28">
        <f t="shared" si="1"/>
        <v>7979.105848492802</v>
      </c>
      <c r="E64" s="29">
        <v>0.03808000000000001</v>
      </c>
      <c r="F64" s="47">
        <v>0.040418112000000006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"/>
    </row>
    <row r="65" spans="1:22" ht="31.5">
      <c r="A65" s="5" t="s">
        <v>191</v>
      </c>
      <c r="B65" s="26" t="s">
        <v>192</v>
      </c>
      <c r="C65" s="25" t="s">
        <v>26</v>
      </c>
      <c r="D65" s="25" t="s">
        <v>26</v>
      </c>
      <c r="E65" s="29"/>
      <c r="F65" s="47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"/>
    </row>
    <row r="66" spans="1:22" ht="15.75">
      <c r="A66" s="5" t="s">
        <v>193</v>
      </c>
      <c r="B66" s="26" t="s">
        <v>194</v>
      </c>
      <c r="C66" s="27" t="s">
        <v>11</v>
      </c>
      <c r="D66" s="28">
        <f aca="true" t="shared" si="2" ref="D66:D71">E66*E$2*9+F66*E$2*3</f>
        <v>62894.12845282561</v>
      </c>
      <c r="E66" s="29">
        <v>0.30016000000000004</v>
      </c>
      <c r="F66" s="47">
        <v>0.318589824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"/>
    </row>
    <row r="67" spans="1:22" ht="15.75">
      <c r="A67" s="5" t="s">
        <v>195</v>
      </c>
      <c r="B67" s="26" t="s">
        <v>196</v>
      </c>
      <c r="C67" s="27" t="s">
        <v>11</v>
      </c>
      <c r="D67" s="28">
        <f t="shared" si="2"/>
        <v>150664.29278624643</v>
      </c>
      <c r="E67" s="29">
        <v>0.7190400000000001</v>
      </c>
      <c r="F67" s="47">
        <v>0.7631890560000001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"/>
    </row>
    <row r="68" spans="1:22" ht="15.75">
      <c r="A68" s="5" t="s">
        <v>197</v>
      </c>
      <c r="B68" s="26" t="s">
        <v>97</v>
      </c>
      <c r="C68" s="27" t="s">
        <v>198</v>
      </c>
      <c r="D68" s="28">
        <f t="shared" si="2"/>
        <v>13376.7362754144</v>
      </c>
      <c r="E68" s="29">
        <v>0.06384000000000001</v>
      </c>
      <c r="F68" s="47">
        <v>0.06775977600000001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"/>
    </row>
    <row r="69" spans="1:22" ht="15.75">
      <c r="A69" s="5" t="s">
        <v>199</v>
      </c>
      <c r="B69" s="26" t="s">
        <v>200</v>
      </c>
      <c r="C69" s="27" t="s">
        <v>9</v>
      </c>
      <c r="D69" s="28">
        <f t="shared" si="2"/>
        <v>5632.3100107008</v>
      </c>
      <c r="E69" s="29">
        <v>0.026880000000000005</v>
      </c>
      <c r="F69" s="47">
        <v>0.028530432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"/>
    </row>
    <row r="70" spans="1:22" ht="15.75">
      <c r="A70" s="5" t="s">
        <v>201</v>
      </c>
      <c r="B70" s="26" t="s">
        <v>202</v>
      </c>
      <c r="C70" s="27" t="s">
        <v>12</v>
      </c>
      <c r="D70" s="28">
        <f t="shared" si="2"/>
        <v>66649.0017932928</v>
      </c>
      <c r="E70" s="29">
        <v>0.31808000000000003</v>
      </c>
      <c r="F70" s="47">
        <v>0.337610112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"/>
    </row>
    <row r="71" spans="1:22" ht="15.75">
      <c r="A71" s="5" t="s">
        <v>203</v>
      </c>
      <c r="B71" s="26" t="s">
        <v>204</v>
      </c>
      <c r="C71" s="27" t="s">
        <v>11</v>
      </c>
      <c r="D71" s="28">
        <f t="shared" si="2"/>
        <v>2816.1550053504</v>
      </c>
      <c r="E71" s="29">
        <v>0.013440000000000002</v>
      </c>
      <c r="F71" s="47">
        <v>0.014265216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"/>
    </row>
    <row r="72" spans="1:7" ht="15.75">
      <c r="A72" s="19" t="s">
        <v>205</v>
      </c>
      <c r="B72" s="33" t="s">
        <v>206</v>
      </c>
      <c r="C72" s="25" t="s">
        <v>26</v>
      </c>
      <c r="D72" s="25" t="s">
        <v>26</v>
      </c>
      <c r="E72" s="29"/>
      <c r="F72" s="47"/>
      <c r="G72" s="21"/>
    </row>
    <row r="73" spans="1:7" ht="15.75">
      <c r="A73" s="5" t="s">
        <v>63</v>
      </c>
      <c r="B73" s="34" t="s">
        <v>2</v>
      </c>
      <c r="C73" s="35" t="s">
        <v>207</v>
      </c>
      <c r="D73" s="28">
        <f>E73*E$2*9+F73*E$2*3</f>
        <v>7522.318801494</v>
      </c>
      <c r="E73" s="29">
        <v>0.0359</v>
      </c>
      <c r="F73" s="47">
        <v>0.03810426</v>
      </c>
      <c r="G73" s="21" t="s">
        <v>121</v>
      </c>
    </row>
    <row r="74" spans="1:7" ht="15.75">
      <c r="A74" s="5" t="s">
        <v>208</v>
      </c>
      <c r="B74" s="34" t="s">
        <v>3</v>
      </c>
      <c r="C74" s="27" t="s">
        <v>107</v>
      </c>
      <c r="D74" s="28">
        <f>E74*E$2*9+F74*E$2*3</f>
        <v>6982.8910153500965</v>
      </c>
      <c r="E74" s="29">
        <v>0.033325600000000004</v>
      </c>
      <c r="F74" s="47">
        <v>0.03537179184</v>
      </c>
      <c r="G74" s="21">
        <v>13244</v>
      </c>
    </row>
    <row r="75" spans="1:7" ht="14.25" customHeight="1">
      <c r="A75" s="19" t="s">
        <v>246</v>
      </c>
      <c r="B75" s="36" t="s">
        <v>211</v>
      </c>
      <c r="C75" s="25" t="s">
        <v>26</v>
      </c>
      <c r="D75" s="25" t="s">
        <v>26</v>
      </c>
      <c r="E75" s="29"/>
      <c r="F75" s="47"/>
      <c r="G75" s="21"/>
    </row>
    <row r="76" spans="1:7" ht="31.5">
      <c r="A76" s="5" t="s">
        <v>64</v>
      </c>
      <c r="B76" s="37" t="s">
        <v>108</v>
      </c>
      <c r="C76" s="27" t="s">
        <v>212</v>
      </c>
      <c r="D76" s="28">
        <f>E76*E$2*9+F76*E$2*3</f>
        <v>7333.7369931</v>
      </c>
      <c r="E76" s="29">
        <v>0.035</v>
      </c>
      <c r="F76" s="47">
        <v>0.037149</v>
      </c>
      <c r="G76" s="21"/>
    </row>
    <row r="77" spans="1:7" ht="15.75">
      <c r="A77" s="5" t="s">
        <v>209</v>
      </c>
      <c r="B77" s="37" t="s">
        <v>106</v>
      </c>
      <c r="C77" s="27" t="s">
        <v>107</v>
      </c>
      <c r="D77" s="28">
        <f>E77*E$2*9+F77*E$2*3</f>
        <v>14627.813136541317</v>
      </c>
      <c r="E77" s="29">
        <v>0.06981072</v>
      </c>
      <c r="F77" s="47">
        <v>0.074097098208</v>
      </c>
      <c r="G77" s="21"/>
    </row>
    <row r="78" spans="1:7" ht="31.5">
      <c r="A78" s="19" t="s">
        <v>210</v>
      </c>
      <c r="B78" s="38" t="s">
        <v>215</v>
      </c>
      <c r="C78" s="27"/>
      <c r="D78" s="28"/>
      <c r="E78" s="29"/>
      <c r="F78" s="47"/>
      <c r="G78" s="21"/>
    </row>
    <row r="79" spans="1:7" ht="31.5">
      <c r="A79" s="5" t="s">
        <v>65</v>
      </c>
      <c r="B79" s="26" t="s">
        <v>216</v>
      </c>
      <c r="C79" s="27" t="s">
        <v>4</v>
      </c>
      <c r="D79" s="28">
        <f aca="true" t="shared" si="3" ref="D79:D84">E79*E$2*9+F79*E$2*3</f>
        <v>284129.92464696</v>
      </c>
      <c r="E79" s="29">
        <v>1.356</v>
      </c>
      <c r="F79" s="47">
        <v>1.4392584</v>
      </c>
      <c r="G79" s="21"/>
    </row>
    <row r="80" spans="1:12" ht="15.75">
      <c r="A80" s="5" t="s">
        <v>213</v>
      </c>
      <c r="B80" s="26" t="s">
        <v>120</v>
      </c>
      <c r="C80" s="27" t="s">
        <v>69</v>
      </c>
      <c r="D80" s="28">
        <f t="shared" si="3"/>
        <v>423680.46285851987</v>
      </c>
      <c r="E80" s="29">
        <v>2.022</v>
      </c>
      <c r="F80" s="47">
        <v>2.1461507999999996</v>
      </c>
      <c r="G80" s="21"/>
      <c r="H80" s="21"/>
      <c r="I80" s="21"/>
      <c r="J80" s="21"/>
      <c r="K80" s="21"/>
      <c r="L80" s="21"/>
    </row>
    <row r="81" spans="1:12" ht="15.75">
      <c r="A81" s="5" t="s">
        <v>67</v>
      </c>
      <c r="B81" s="26" t="s">
        <v>218</v>
      </c>
      <c r="C81" s="27" t="s">
        <v>5</v>
      </c>
      <c r="D81" s="28">
        <f t="shared" si="3"/>
        <v>5632.3100107008</v>
      </c>
      <c r="E81" s="29">
        <v>0.026880000000000005</v>
      </c>
      <c r="F81" s="47">
        <v>0.028530432</v>
      </c>
      <c r="G81" s="21"/>
      <c r="H81" s="21"/>
      <c r="I81" s="21"/>
      <c r="J81" s="21"/>
      <c r="K81" s="21"/>
      <c r="L81" s="21"/>
    </row>
    <row r="82" spans="1:12" ht="15.75">
      <c r="A82" s="5" t="s">
        <v>110</v>
      </c>
      <c r="B82" s="26" t="s">
        <v>101</v>
      </c>
      <c r="C82" s="27" t="s">
        <v>5</v>
      </c>
      <c r="D82" s="28">
        <f t="shared" si="3"/>
        <v>10091.222102505599</v>
      </c>
      <c r="E82" s="29">
        <v>0.04816</v>
      </c>
      <c r="F82" s="47">
        <v>0.051117024</v>
      </c>
      <c r="G82" s="21"/>
      <c r="H82" s="21"/>
      <c r="I82" s="21"/>
      <c r="J82" s="21"/>
      <c r="K82" s="21"/>
      <c r="L82" s="21"/>
    </row>
    <row r="83" spans="1:12" ht="15.75">
      <c r="A83" s="5" t="s">
        <v>112</v>
      </c>
      <c r="B83" s="26" t="s">
        <v>100</v>
      </c>
      <c r="C83" s="27" t="s">
        <v>6</v>
      </c>
      <c r="D83" s="28">
        <f t="shared" si="3"/>
        <v>2816.1550053504</v>
      </c>
      <c r="E83" s="29">
        <v>0.013440000000000002</v>
      </c>
      <c r="F83" s="47">
        <v>0.014265216</v>
      </c>
      <c r="G83" s="21"/>
      <c r="H83" s="21"/>
      <c r="I83" s="21"/>
      <c r="J83" s="21"/>
      <c r="K83" s="21"/>
      <c r="L83" s="21"/>
    </row>
    <row r="84" spans="1:12" ht="15.75">
      <c r="A84" s="5" t="s">
        <v>247</v>
      </c>
      <c r="B84" s="26" t="s">
        <v>220</v>
      </c>
      <c r="C84" s="27" t="s">
        <v>12</v>
      </c>
      <c r="D84" s="28">
        <f t="shared" si="3"/>
        <v>704.0387513376</v>
      </c>
      <c r="E84" s="29">
        <v>0.0033600000000000006</v>
      </c>
      <c r="F84" s="47">
        <v>0.003566304</v>
      </c>
      <c r="G84" s="21"/>
      <c r="H84" s="21"/>
      <c r="I84" s="21"/>
      <c r="J84" s="21"/>
      <c r="K84" s="21"/>
      <c r="L84" s="21"/>
    </row>
    <row r="85" spans="1:6" ht="15.75">
      <c r="A85" s="19" t="s">
        <v>214</v>
      </c>
      <c r="B85" s="36" t="s">
        <v>222</v>
      </c>
      <c r="C85" s="25" t="s">
        <v>26</v>
      </c>
      <c r="D85" s="25" t="s">
        <v>26</v>
      </c>
      <c r="E85" s="29"/>
      <c r="F85" s="47"/>
    </row>
    <row r="86" spans="1:6" ht="31.5">
      <c r="A86" s="5" t="s">
        <v>66</v>
      </c>
      <c r="B86" s="26" t="s">
        <v>223</v>
      </c>
      <c r="C86" s="39" t="s">
        <v>5</v>
      </c>
      <c r="D86" s="28">
        <f>E86*E$2*9+F86*E$2*3</f>
        <v>188372.27305134002</v>
      </c>
      <c r="E86" s="29">
        <v>0.899</v>
      </c>
      <c r="F86" s="47">
        <v>0.9541985999999999</v>
      </c>
    </row>
    <row r="87" spans="1:6" ht="31.5">
      <c r="A87" s="5" t="s">
        <v>217</v>
      </c>
      <c r="B87" s="26" t="s">
        <v>225</v>
      </c>
      <c r="C87" s="39" t="s">
        <v>10</v>
      </c>
      <c r="D87" s="28">
        <f>E87*E$2*9+F87*E$2*3</f>
        <v>161949.866341914</v>
      </c>
      <c r="E87" s="29">
        <v>0.7729</v>
      </c>
      <c r="F87" s="47">
        <v>0.8203560599999999</v>
      </c>
    </row>
    <row r="88" spans="1:6" ht="15.75">
      <c r="A88" s="5" t="s">
        <v>68</v>
      </c>
      <c r="B88" s="26" t="s">
        <v>226</v>
      </c>
      <c r="C88" s="39" t="s">
        <v>6</v>
      </c>
      <c r="D88" s="28">
        <f>E88*E$2*9+F88*E$2*3</f>
        <v>8528.088446262</v>
      </c>
      <c r="E88" s="29">
        <v>0.0407</v>
      </c>
      <c r="F88" s="47">
        <v>0.04319898</v>
      </c>
    </row>
    <row r="89" spans="1:6" ht="15.75">
      <c r="A89" s="5" t="s">
        <v>111</v>
      </c>
      <c r="B89" s="26" t="s">
        <v>227</v>
      </c>
      <c r="C89" s="39" t="s">
        <v>12</v>
      </c>
      <c r="D89" s="28">
        <f>E89*E$2*9+F89*E$2*3</f>
        <v>7815.668281218</v>
      </c>
      <c r="E89" s="29">
        <v>0.0373</v>
      </c>
      <c r="F89" s="47">
        <v>0.039590219999999995</v>
      </c>
    </row>
    <row r="90" spans="1:6" ht="15.75">
      <c r="A90" s="5" t="s">
        <v>219</v>
      </c>
      <c r="B90" s="37" t="s">
        <v>228</v>
      </c>
      <c r="C90" s="25" t="s">
        <v>26</v>
      </c>
      <c r="D90" s="25" t="s">
        <v>26</v>
      </c>
      <c r="E90" s="29"/>
      <c r="F90" s="47"/>
    </row>
    <row r="91" spans="1:6" ht="15.75">
      <c r="A91" s="5" t="s">
        <v>113</v>
      </c>
      <c r="B91" s="34" t="s">
        <v>229</v>
      </c>
      <c r="C91" s="27" t="s">
        <v>69</v>
      </c>
      <c r="D91" s="28">
        <f>E91*E$2*9+F91*E$2*3</f>
        <v>1613.4221384819998</v>
      </c>
      <c r="E91" s="29">
        <v>0.0077</v>
      </c>
      <c r="F91" s="47">
        <v>0.00817278</v>
      </c>
    </row>
    <row r="92" spans="1:6" ht="15.75">
      <c r="A92" s="5" t="s">
        <v>114</v>
      </c>
      <c r="B92" s="34" t="s">
        <v>230</v>
      </c>
      <c r="C92" s="27" t="s">
        <v>69</v>
      </c>
      <c r="D92" s="28">
        <f>E92*E$2*9+F92*E$2*3</f>
        <v>544.7918909159999</v>
      </c>
      <c r="E92" s="29">
        <v>0.0026</v>
      </c>
      <c r="F92" s="47">
        <v>0.0027596399999999994</v>
      </c>
    </row>
    <row r="93" spans="1:6" ht="15.75">
      <c r="A93" s="5" t="s">
        <v>115</v>
      </c>
      <c r="B93" s="34" t="s">
        <v>231</v>
      </c>
      <c r="C93" s="27" t="s">
        <v>69</v>
      </c>
      <c r="D93" s="28">
        <f>E93*E$2*9+F93*E$2*3</f>
        <v>41.907068532</v>
      </c>
      <c r="E93" s="29">
        <v>0.0002</v>
      </c>
      <c r="F93" s="47">
        <v>0.00021228</v>
      </c>
    </row>
    <row r="94" spans="1:22" ht="15.75">
      <c r="A94" s="5" t="s">
        <v>116</v>
      </c>
      <c r="B94" s="41" t="s">
        <v>252</v>
      </c>
      <c r="C94" s="42" t="s">
        <v>69</v>
      </c>
      <c r="D94" s="28">
        <f>E94*E$2*9+F94*E$2*3</f>
        <v>146.674739862</v>
      </c>
      <c r="E94" s="29">
        <v>0.0007</v>
      </c>
      <c r="F94" s="47">
        <v>0.00074298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s="4" customFormat="1" ht="15.75">
      <c r="A95" s="19" t="s">
        <v>221</v>
      </c>
      <c r="B95" s="36" t="s">
        <v>233</v>
      </c>
      <c r="C95" s="1" t="s">
        <v>26</v>
      </c>
      <c r="D95" s="25" t="s">
        <v>26</v>
      </c>
      <c r="E95" s="29"/>
      <c r="F95" s="4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4" customFormat="1" ht="15.75">
      <c r="A96" s="5" t="s">
        <v>117</v>
      </c>
      <c r="B96" s="41" t="s">
        <v>109</v>
      </c>
      <c r="C96" s="42" t="s">
        <v>4</v>
      </c>
      <c r="D96" s="28">
        <f>E96*E$2*9+F96*E$2*3</f>
        <v>102399.921957942</v>
      </c>
      <c r="E96" s="29">
        <v>0.4887</v>
      </c>
      <c r="F96" s="47">
        <v>0.51870618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4" customFormat="1" ht="31.5">
      <c r="A97" s="5" t="s">
        <v>224</v>
      </c>
      <c r="B97" s="41" t="s">
        <v>253</v>
      </c>
      <c r="C97" s="42" t="s">
        <v>4</v>
      </c>
      <c r="D97" s="28">
        <f>E97*E$2*9+F97*E$2*3</f>
        <v>17747.643523302002</v>
      </c>
      <c r="E97" s="29">
        <v>0.0847</v>
      </c>
      <c r="F97" s="47">
        <v>0.08990058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6" ht="15.75">
      <c r="A98" s="5" t="s">
        <v>118</v>
      </c>
      <c r="B98" s="34" t="s">
        <v>234</v>
      </c>
      <c r="C98" s="27" t="s">
        <v>4</v>
      </c>
      <c r="D98" s="28">
        <f>E98*E$2*9+F98*E$2*3</f>
        <v>185438.7782541</v>
      </c>
      <c r="E98" s="29">
        <v>0.885</v>
      </c>
      <c r="F98" s="47">
        <v>0.9393389999999999</v>
      </c>
    </row>
    <row r="99" spans="1:6" ht="15.75">
      <c r="A99" s="5" t="s">
        <v>119</v>
      </c>
      <c r="B99" s="34" t="s">
        <v>1</v>
      </c>
      <c r="C99" s="25" t="s">
        <v>26</v>
      </c>
      <c r="D99" s="28">
        <f>E99*E$2*9+F99*E$2*3</f>
        <v>287482.49012952</v>
      </c>
      <c r="E99" s="29">
        <v>1.372</v>
      </c>
      <c r="F99" s="47">
        <v>1.4562408</v>
      </c>
    </row>
    <row r="100" spans="1:6" ht="15.75">
      <c r="A100" s="5" t="s">
        <v>123</v>
      </c>
      <c r="B100" s="34" t="s">
        <v>235</v>
      </c>
      <c r="C100" s="1"/>
      <c r="D100" s="28">
        <f>E100*E$2*9+F100*E$2*3</f>
        <v>178733.64728898</v>
      </c>
      <c r="E100" s="29">
        <v>0.853</v>
      </c>
      <c r="F100" s="47">
        <v>0.9053741999999999</v>
      </c>
    </row>
    <row r="101" spans="1:6" ht="15.75">
      <c r="A101" s="5"/>
      <c r="B101" s="3" t="s">
        <v>236</v>
      </c>
      <c r="C101" s="1" t="s">
        <v>32</v>
      </c>
      <c r="D101" s="7">
        <f>SUM(D30:D54)+SUM(D57:D64)+SUM(D66:D71)+SUM(D79:D84)+SUM(D73:D74)+SUM(D76:D77)+SUM(D86:D89)+SUM(D91:D94)+SUM(D96:D100)</f>
        <v>3748067.1024131863</v>
      </c>
      <c r="E101" s="40">
        <f>SUM(E30:E54)+SUM(E57:E64)+SUM(E66:E71)+SUM(E79:E84)+SUM(E73:E74)+SUM(E76:E77)+SUM(E86:E89)+SUM(E91:E94)+SUM(E96:E100)</f>
        <v>17.88751747</v>
      </c>
      <c r="F101" s="40">
        <f>SUM(F30:F54)+SUM(F57:F64)+SUM(F66:F71)+SUM(F79:F84)+SUM(F73:F74)+SUM(F76:F77)+SUM(F86:F89)+SUM(F91:F94)+SUM(F96:F100)</f>
        <v>18.985811042657996</v>
      </c>
    </row>
    <row r="102" spans="1:4" ht="15.75">
      <c r="A102" s="50" t="s">
        <v>70</v>
      </c>
      <c r="B102" s="50"/>
      <c r="C102" s="50"/>
      <c r="D102" s="50"/>
    </row>
    <row r="103" spans="1:4" ht="15.75">
      <c r="A103" s="5" t="s">
        <v>232</v>
      </c>
      <c r="B103" s="1" t="s">
        <v>71</v>
      </c>
      <c r="C103" s="1" t="s">
        <v>72</v>
      </c>
      <c r="D103" s="13">
        <v>2</v>
      </c>
    </row>
    <row r="104" spans="1:4" ht="15.75">
      <c r="A104" s="5" t="s">
        <v>248</v>
      </c>
      <c r="B104" s="1" t="s">
        <v>73</v>
      </c>
      <c r="C104" s="1" t="s">
        <v>72</v>
      </c>
      <c r="D104" s="13">
        <v>2</v>
      </c>
    </row>
    <row r="105" spans="1:4" ht="15.75">
      <c r="A105" s="5" t="s">
        <v>249</v>
      </c>
      <c r="B105" s="1" t="s">
        <v>74</v>
      </c>
      <c r="C105" s="1" t="s">
        <v>72</v>
      </c>
      <c r="D105" s="1">
        <v>0</v>
      </c>
    </row>
    <row r="106" spans="1:4" ht="15.75">
      <c r="A106" s="5" t="s">
        <v>250</v>
      </c>
      <c r="B106" s="1" t="s">
        <v>75</v>
      </c>
      <c r="C106" s="1" t="s">
        <v>32</v>
      </c>
      <c r="D106" s="9">
        <v>-16500.12</v>
      </c>
    </row>
    <row r="107" spans="1:4" ht="15.75">
      <c r="A107" s="50" t="s">
        <v>76</v>
      </c>
      <c r="B107" s="50"/>
      <c r="C107" s="50"/>
      <c r="D107" s="50"/>
    </row>
    <row r="108" spans="1:4" ht="15.75">
      <c r="A108" s="5" t="s">
        <v>251</v>
      </c>
      <c r="B108" s="1" t="s">
        <v>31</v>
      </c>
      <c r="C108" s="1" t="s">
        <v>32</v>
      </c>
      <c r="D108" s="1">
        <v>0</v>
      </c>
    </row>
    <row r="109" spans="1:4" ht="31.5">
      <c r="A109" s="5" t="s">
        <v>77</v>
      </c>
      <c r="B109" s="1" t="s">
        <v>33</v>
      </c>
      <c r="C109" s="1" t="s">
        <v>32</v>
      </c>
      <c r="D109" s="1">
        <v>0</v>
      </c>
    </row>
    <row r="110" spans="1:4" ht="15.75">
      <c r="A110" s="5" t="s">
        <v>78</v>
      </c>
      <c r="B110" s="1" t="s">
        <v>35</v>
      </c>
      <c r="C110" s="1" t="s">
        <v>32</v>
      </c>
      <c r="D110" s="1">
        <v>0</v>
      </c>
    </row>
    <row r="111" spans="1:4" ht="15.75">
      <c r="A111" s="5" t="s">
        <v>79</v>
      </c>
      <c r="B111" s="1" t="s">
        <v>58</v>
      </c>
      <c r="C111" s="1" t="s">
        <v>32</v>
      </c>
      <c r="D111" s="1">
        <v>0</v>
      </c>
    </row>
    <row r="112" spans="1:4" ht="15.75">
      <c r="A112" s="5" t="s">
        <v>81</v>
      </c>
      <c r="B112" s="1" t="s">
        <v>80</v>
      </c>
      <c r="C112" s="1" t="s">
        <v>32</v>
      </c>
      <c r="D112" s="1">
        <v>0</v>
      </c>
    </row>
    <row r="113" spans="1:4" ht="15.75">
      <c r="A113" s="5" t="s">
        <v>83</v>
      </c>
      <c r="B113" s="1" t="s">
        <v>60</v>
      </c>
      <c r="C113" s="1" t="s">
        <v>32</v>
      </c>
      <c r="D113" s="1">
        <v>0</v>
      </c>
    </row>
    <row r="114" spans="1:4" ht="15.75">
      <c r="A114" s="50" t="s">
        <v>82</v>
      </c>
      <c r="B114" s="50"/>
      <c r="C114" s="50"/>
      <c r="D114" s="50"/>
    </row>
    <row r="115" spans="1:4" ht="15.75">
      <c r="A115" s="5" t="s">
        <v>84</v>
      </c>
      <c r="B115" s="1" t="s">
        <v>71</v>
      </c>
      <c r="C115" s="1" t="s">
        <v>72</v>
      </c>
      <c r="D115" s="1">
        <v>0</v>
      </c>
    </row>
    <row r="116" spans="1:4" ht="15.75">
      <c r="A116" s="5" t="s">
        <v>85</v>
      </c>
      <c r="B116" s="1" t="s">
        <v>73</v>
      </c>
      <c r="C116" s="1" t="s">
        <v>72</v>
      </c>
      <c r="D116" s="1">
        <v>0</v>
      </c>
    </row>
    <row r="117" spans="1:4" ht="15.75">
      <c r="A117" s="5" t="s">
        <v>87</v>
      </c>
      <c r="B117" s="1" t="s">
        <v>86</v>
      </c>
      <c r="C117" s="1" t="s">
        <v>72</v>
      </c>
      <c r="D117" s="1">
        <v>0</v>
      </c>
    </row>
    <row r="118" spans="1:4" ht="15.75">
      <c r="A118" s="5" t="s">
        <v>89</v>
      </c>
      <c r="B118" s="1" t="s">
        <v>75</v>
      </c>
      <c r="C118" s="1" t="s">
        <v>32</v>
      </c>
      <c r="D118" s="1">
        <v>0</v>
      </c>
    </row>
    <row r="119" spans="1:4" ht="15.75">
      <c r="A119" s="50" t="s">
        <v>88</v>
      </c>
      <c r="B119" s="50"/>
      <c r="C119" s="50"/>
      <c r="D119" s="50"/>
    </row>
    <row r="120" spans="1:4" ht="15.75">
      <c r="A120" s="5" t="s">
        <v>91</v>
      </c>
      <c r="B120" s="1" t="s">
        <v>90</v>
      </c>
      <c r="C120" s="1" t="s">
        <v>72</v>
      </c>
      <c r="D120" s="1">
        <v>77</v>
      </c>
    </row>
    <row r="121" spans="1:4" ht="15.75">
      <c r="A121" s="5" t="s">
        <v>93</v>
      </c>
      <c r="B121" s="1" t="s">
        <v>92</v>
      </c>
      <c r="C121" s="1" t="s">
        <v>72</v>
      </c>
      <c r="D121" s="1">
        <v>19</v>
      </c>
    </row>
    <row r="122" spans="1:4" ht="31.5">
      <c r="A122" s="5" t="s">
        <v>125</v>
      </c>
      <c r="B122" s="1" t="s">
        <v>94</v>
      </c>
      <c r="C122" s="1" t="s">
        <v>32</v>
      </c>
      <c r="D122" s="8">
        <v>251500</v>
      </c>
    </row>
  </sheetData>
  <sheetProtection password="CC29" sheet="1" objects="1" scenarios="1" selectLockedCells="1" selectUnlockedCells="1"/>
  <mergeCells count="11">
    <mergeCell ref="A2:D2"/>
    <mergeCell ref="A27:D27"/>
    <mergeCell ref="A8:D8"/>
    <mergeCell ref="A102:D102"/>
    <mergeCell ref="A107:D107"/>
    <mergeCell ref="E28:E29"/>
    <mergeCell ref="F28:F29"/>
    <mergeCell ref="A114:D114"/>
    <mergeCell ref="E7:E8"/>
    <mergeCell ref="F7:F8"/>
    <mergeCell ref="A119:D11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2021-03-31T12:06:00Z</cp:lastPrinted>
  <dcterms:created xsi:type="dcterms:W3CDTF">2010-07-19T21:32:50Z</dcterms:created>
  <dcterms:modified xsi:type="dcterms:W3CDTF">2022-03-27T18:41:23Z</dcterms:modified>
  <cp:category/>
  <cp:version/>
  <cp:contentType/>
  <cp:contentStatus/>
</cp:coreProperties>
</file>