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форме'!$A$1:$D$132</definedName>
  </definedNames>
  <calcPr fullCalcOnLoad="1"/>
</workbook>
</file>

<file path=xl/sharedStrings.xml><?xml version="1.0" encoding="utf-8"?>
<sst xmlns="http://schemas.openxmlformats.org/spreadsheetml/2006/main" count="390" uniqueCount="271">
  <si>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</si>
  <si>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</si>
  <si>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</si>
  <si>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</si>
  <si>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</si>
  <si>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</si>
  <si>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</si>
  <si>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</si>
  <si>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</si>
  <si>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</si>
  <si>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</si>
  <si>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</si>
  <si>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</si>
  <si>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</si>
  <si>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</si>
  <si>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</si>
  <si>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</si>
  <si>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</si>
  <si>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</si>
  <si>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</si>
  <si>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</si>
  <si>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</si>
  <si>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</si>
  <si>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</si>
  <si>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</si>
  <si>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</si>
  <si>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</si>
  <si>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</si>
  <si>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</si>
  <si>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</si>
  <si>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</si>
  <si>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</si>
  <si>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</si>
  <si>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</si>
  <si>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</si>
  <si>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</si>
  <si>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</si>
  <si>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</si>
  <si>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</si>
  <si>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</si>
  <si>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</si>
  <si>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</si>
  <si>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</si>
  <si>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</si>
  <si>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</si>
  <si>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</si>
  <si>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</si>
  <si>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</si>
  <si>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</si>
  <si>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</si>
  <si>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</si>
  <si>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</si>
  <si>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</si>
  <si>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</si>
  <si>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</si>
  <si>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</si>
  <si>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</si>
  <si>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</si>
  <si>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</si>
  <si>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</si>
  <si>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</si>
  <si>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</si>
  <si>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</si>
  <si>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</si>
  <si>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</si>
  <si>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</si>
  <si>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</si>
  <si>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</si>
  <si>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</si>
  <si>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</si>
  <si>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</si>
  <si>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</si>
  <si>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</si>
  <si>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</si>
  <si>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</si>
  <si>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</si>
  <si>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</si>
  <si>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</si>
  <si>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</si>
  <si>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</si>
  <si>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</si>
  <si>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</si>
  <si>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</si>
  <si>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</si>
  <si>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</si>
  <si>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</si>
  <si>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</si>
  <si>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</si>
  <si>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</si>
  <si>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</si>
  <si>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</si>
  <si>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</si>
  <si>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</si>
  <si>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</si>
  <si>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</si>
  <si>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</si>
  <si>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</si>
  <si>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</si>
  <si>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</si>
  <si>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</si>
  <si>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</si>
  <si>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</si>
  <si>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</si>
  <si>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</si>
  <si>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</si>
  <si>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</si>
  <si>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</si>
  <si>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</si>
  <si>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</si>
  <si>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</si>
  <si>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</si>
  <si>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</si>
  <si>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</si>
  <si>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</si>
  <si>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</si>
  <si>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</si>
  <si>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</si>
  <si>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</si>
  <si>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</si>
  <si>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</si>
  <si>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</si>
  <si>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</si>
  <si>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</si>
  <si>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</si>
  <si>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</si>
  <si>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</si>
  <si>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</si>
  <si>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</si>
  <si>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Ремонт, восстановление полов  помещений общего пользования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</si>
  <si>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</si>
  <si>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</si>
  <si>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</si>
  <si>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</si>
  <si>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</si>
  <si>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</si>
  <si>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</si>
  <si>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</si>
  <si>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</si>
  <si>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</si>
  <si>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</si>
  <si>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</si>
  <si>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</si>
  <si>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</si>
  <si>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</si>
  <si>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</si>
  <si>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</si>
  <si>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</si>
  <si>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</si>
  <si>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</si>
  <si>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</si>
  <si>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</si>
  <si>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</si>
  <si>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</si>
  <si>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</si>
  <si>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</si>
  <si>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</si>
  <si>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</si>
  <si>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</si>
  <si>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</si>
  <si>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</si>
  <si>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</si>
  <si>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</si>
  <si>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</si>
  <si>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</si>
  <si>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</si>
  <si>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</si>
  <si>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</si>
  <si>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</si>
  <si>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</si>
  <si>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</si>
  <si>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</si>
  <si>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</si>
  <si>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</si>
  <si>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</si>
  <si>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</si>
  <si>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</si>
  <si>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</si>
  <si>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</si>
  <si>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</si>
  <si>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</si>
  <si>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</si>
  <si>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</si>
  <si>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</si>
  <si>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</si>
  <si>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</si>
  <si>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>22.1.1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</si>
  <si>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</si>
  <si>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</si>
  <si>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</si>
  <si>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</si>
  <si>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</si>
  <si>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</si>
  <si>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</si>
  <si>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</si>
  <si>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</si>
  <si>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</si>
  <si>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</si>
  <si>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</si>
  <si>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</si>
  <si>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</si>
  <si>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</si>
  <si>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</si>
  <si>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</si>
  <si>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</si>
  <si>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</si>
  <si>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</si>
  <si>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</si>
  <si>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</si>
  <si>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</si>
  <si>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</si>
  <si>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</si>
  <si>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</si>
  <si>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</si>
  <si>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</si>
  <si>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</si>
  <si>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</si>
  <si>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</si>
  <si>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</si>
  <si>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</si>
  <si>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</si>
  <si>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</si>
  <si>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</si>
  <si>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</si>
  <si>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</si>
  <si>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</si>
  <si>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</si>
  <si>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</si>
  <si>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</si>
  <si>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</si>
  <si>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</si>
  <si>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</si>
  <si>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</si>
  <si>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</si>
  <si>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</si>
  <si>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</si>
  <si>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</si>
  <si>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</si>
  <si>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</si>
  <si>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</si>
  <si>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</si>
  <si>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</si>
  <si>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</si>
  <si>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</si>
  <si>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</si>
  <si>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</si>
  <si>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</si>
  <si>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21.34</t>
  </si>
  <si>
    <t>21.35</t>
  </si>
  <si>
    <t xml:space="preserve">          Уборка дворовой территории</t>
  </si>
  <si>
    <t xml:space="preserve">          Работы по содержанию придомовой территории в холодный период года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</si>
  <si>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</si>
  <si>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</si>
  <si>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</si>
  <si>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</si>
  <si>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</si>
  <si>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</si>
  <si>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26.6.1</t>
  </si>
  <si>
    <t>26.6.2</t>
  </si>
  <si>
    <t>26.6.3</t>
  </si>
  <si>
    <t>26.6.4</t>
  </si>
  <si>
    <t>26.6.5</t>
  </si>
  <si>
    <t>27.1</t>
  </si>
  <si>
    <t>27.2</t>
  </si>
  <si>
    <t>27.3</t>
  </si>
  <si>
    <t>44.</t>
  </si>
  <si>
    <t>Отчет об исполнении управляющей организацией ООО "УК "Слобода" договора управления за 2021 год по дому № 13  ул. Зегеля в                        г. Липецке</t>
  </si>
  <si>
    <t>31.03.2022 г.</t>
  </si>
  <si>
    <t>01.01.2021 г.</t>
  </si>
  <si>
    <t>31.12.2021 г.</t>
  </si>
  <si>
    <t>01.01.21-30.09.21</t>
  </si>
  <si>
    <t>01.10.21-31.12.21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</si>
</sst>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1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2.89</v>
          </cell>
        </row>
        <row r="24">
          <cell r="D24">
            <v>795.6755999488523</v>
          </cell>
        </row>
        <row r="25">
          <cell r="D25">
            <v>13658.84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A124">
            <v>93329.17867163855</v>
          </cell>
        </row>
        <row r="125">
          <cell r="CA125">
            <v>65165.217569309534</v>
          </cell>
        </row>
        <row r="126">
          <cell r="CA126">
            <v>14983.958871880019</v>
          </cell>
        </row>
      </sheetData>
      <sheetData sheetId="3">
        <row r="124">
          <cell r="CA124">
            <v>263790.782000109</v>
          </cell>
        </row>
        <row r="125">
          <cell r="CA125">
            <v>184184.87176660047</v>
          </cell>
        </row>
        <row r="126">
          <cell r="CA126">
            <v>42351.4948329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85" zoomScaleNormal="9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S8" sqref="S8"/>
    </sheetView>
  </sheetViews>
  <sheetFormatPr defaultColWidth="9.140625" defaultRowHeight="15"/>
  <cols>
    <col min="1" max="1" width="10.421875" style="12" customWidth="1"/>
    <col min="2" max="2" width="62.421875" style="15" customWidth="1"/>
    <col min="3" max="3" width="24.28125" style="15" customWidth="1"/>
    <col min="4" max="4" width="62.7109375" style="15" customWidth="1"/>
    <col min="5" max="6" width="19.421875" style="15" hidden="1" customWidth="1"/>
    <col min="7" max="8" width="9.140625" style="15" hidden="1" customWidth="1"/>
    <col min="9" max="12" width="0" style="15" hidden="1" customWidth="1"/>
    <col min="13" max="14" width="9.140625" style="15" customWidth="1"/>
    <col min="15" max="16384" width="9.140625" style="2" customWidth="1"/>
  </cols>
  <sheetData>
    <row r="1" ht="15.75">
      <c r="E1" s="15" t="s">
        <v>118</v>
      </c>
    </row>
    <row r="2" spans="1:14" s="5" customFormat="1" ht="33.75" customHeight="1">
      <c r="A2" s="45" t="s">
        <v>265</v>
      </c>
      <c r="B2" s="45"/>
      <c r="C2" s="45"/>
      <c r="D2" s="45"/>
      <c r="E2" s="4">
        <v>3648.6</v>
      </c>
      <c r="F2" s="4"/>
      <c r="G2" s="4"/>
      <c r="H2" s="4"/>
      <c r="I2" s="4"/>
      <c r="J2" s="4"/>
      <c r="K2" s="4"/>
      <c r="L2" s="4"/>
      <c r="M2" s="4"/>
      <c r="N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266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267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268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2.89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795.6755999488523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42">
        <f>'[1]по форме'!$D$25</f>
        <v>13658.84</v>
      </c>
    </row>
    <row r="12" spans="1:4" ht="31.5">
      <c r="A12" s="6" t="s">
        <v>37</v>
      </c>
      <c r="B12" s="1" t="s">
        <v>38</v>
      </c>
      <c r="C12" s="1" t="s">
        <v>33</v>
      </c>
      <c r="D12" s="42">
        <f>D13+D14+D15</f>
        <v>663805.5037124376</v>
      </c>
    </row>
    <row r="13" spans="1:4" ht="15.75">
      <c r="A13" s="6" t="s">
        <v>54</v>
      </c>
      <c r="B13" s="13" t="s">
        <v>39</v>
      </c>
      <c r="C13" s="1" t="s">
        <v>33</v>
      </c>
      <c r="D13" s="42">
        <f>'[2]УК 2021'!$CA$125+'[2]УК 2020'!$CA$125</f>
        <v>249350.08933591</v>
      </c>
    </row>
    <row r="14" spans="1:4" ht="15.75">
      <c r="A14" s="6" t="s">
        <v>55</v>
      </c>
      <c r="B14" s="13" t="s">
        <v>40</v>
      </c>
      <c r="C14" s="1" t="s">
        <v>33</v>
      </c>
      <c r="D14" s="42">
        <f>'[2]УК 2021'!$CA$124+'[2]УК 2020'!$CA$124</f>
        <v>357119.9606717475</v>
      </c>
    </row>
    <row r="15" spans="1:4" ht="15.75">
      <c r="A15" s="6" t="s">
        <v>56</v>
      </c>
      <c r="B15" s="13" t="s">
        <v>41</v>
      </c>
      <c r="C15" s="1" t="s">
        <v>33</v>
      </c>
      <c r="D15" s="42">
        <f>'[2]УК 2021'!$CA$126+'[2]УК 2020'!$CA$126</f>
        <v>57335.453704780026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641413.9237124376</v>
      </c>
      <c r="E16" s="15">
        <v>641413.92</v>
      </c>
      <c r="F16" s="11">
        <f>D16-E16</f>
        <v>0.003712437581270933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D12-D25+D116+D132</f>
        <v>641413.9237124376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642212.4893123865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2338.94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D22-D111</f>
        <v>-21594.73836355121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26977.34</v>
      </c>
      <c r="E25" s="11">
        <f>D25+F16</f>
        <v>26977.34371243758</v>
      </c>
    </row>
    <row r="26" spans="1:4" ht="35.25" customHeight="1">
      <c r="A26" s="44" t="s">
        <v>62</v>
      </c>
      <c r="B26" s="44"/>
      <c r="C26" s="44"/>
      <c r="D26" s="44"/>
    </row>
    <row r="27" spans="1:14" s="5" customFormat="1" ht="30" customHeight="1">
      <c r="A27" s="18" t="s">
        <v>22</v>
      </c>
      <c r="B27" s="3" t="s">
        <v>64</v>
      </c>
      <c r="C27" s="3" t="s">
        <v>132</v>
      </c>
      <c r="D27" s="19" t="s">
        <v>133</v>
      </c>
      <c r="E27" s="43" t="s">
        <v>269</v>
      </c>
      <c r="F27" s="43" t="s">
        <v>270</v>
      </c>
      <c r="G27" s="4"/>
      <c r="H27" s="4"/>
      <c r="I27" s="4"/>
      <c r="J27" s="4"/>
      <c r="K27" s="4"/>
      <c r="L27" s="4"/>
      <c r="M27" s="4"/>
      <c r="N27" s="4"/>
    </row>
    <row r="28" spans="1:6" ht="15.75">
      <c r="A28" s="18" t="s">
        <v>134</v>
      </c>
      <c r="B28" s="20" t="s">
        <v>135</v>
      </c>
      <c r="C28" s="21" t="s">
        <v>27</v>
      </c>
      <c r="D28" s="22" t="s">
        <v>27</v>
      </c>
      <c r="E28" s="43"/>
      <c r="F28" s="43"/>
    </row>
    <row r="29" spans="1:6" ht="15.75">
      <c r="A29" s="6" t="s">
        <v>68</v>
      </c>
      <c r="B29" s="24" t="s">
        <v>136</v>
      </c>
      <c r="C29" s="25" t="s">
        <v>137</v>
      </c>
      <c r="D29" s="26">
        <f>E29*E$2*9+F29*E$2*3</f>
        <v>1444.101063444043</v>
      </c>
      <c r="E29" s="27">
        <v>0.03248436</v>
      </c>
      <c r="F29" s="28">
        <v>0.03447889970399999</v>
      </c>
    </row>
    <row r="30" spans="1:6" ht="15.75">
      <c r="A30" s="6" t="s">
        <v>70</v>
      </c>
      <c r="B30" s="24" t="s">
        <v>121</v>
      </c>
      <c r="C30" s="25" t="s">
        <v>137</v>
      </c>
      <c r="D30" s="26">
        <f aca="true" t="shared" si="0" ref="D30:D63">E30*E$2*9+F30*E$2*3</f>
        <v>973.9634440335409</v>
      </c>
      <c r="E30" s="27">
        <v>0.021908840000000002</v>
      </c>
      <c r="F30" s="28">
        <v>0.023254042776</v>
      </c>
    </row>
    <row r="31" spans="1:6" ht="15.75">
      <c r="A31" s="6" t="s">
        <v>72</v>
      </c>
      <c r="B31" s="24" t="s">
        <v>86</v>
      </c>
      <c r="C31" s="25" t="s">
        <v>137</v>
      </c>
      <c r="D31" s="26">
        <f t="shared" si="0"/>
        <v>865.5997172665499</v>
      </c>
      <c r="E31" s="27">
        <v>0.01947125</v>
      </c>
      <c r="F31" s="28">
        <v>0.020666784749999997</v>
      </c>
    </row>
    <row r="32" spans="1:6" ht="15.75">
      <c r="A32" s="6" t="s">
        <v>129</v>
      </c>
      <c r="B32" s="24" t="s">
        <v>138</v>
      </c>
      <c r="C32" s="25" t="s">
        <v>137</v>
      </c>
      <c r="D32" s="26">
        <f t="shared" si="0"/>
        <v>2634.6048043159403</v>
      </c>
      <c r="E32" s="27">
        <v>0.05926417</v>
      </c>
      <c r="F32" s="28">
        <v>0.062902990038</v>
      </c>
    </row>
    <row r="33" spans="1:14" s="5" customFormat="1" ht="15.75">
      <c r="A33" s="6" t="s">
        <v>130</v>
      </c>
      <c r="B33" s="24" t="s">
        <v>0</v>
      </c>
      <c r="C33" s="25" t="s">
        <v>137</v>
      </c>
      <c r="D33" s="26">
        <f t="shared" si="0"/>
        <v>27256.65894572382</v>
      </c>
      <c r="E33" s="27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</row>
    <row r="34" spans="1:6" ht="15.75">
      <c r="A34" s="6" t="s">
        <v>75</v>
      </c>
      <c r="B34" s="24" t="s">
        <v>139</v>
      </c>
      <c r="C34" s="25" t="s">
        <v>137</v>
      </c>
      <c r="D34" s="26">
        <f t="shared" si="0"/>
        <v>3148.1627771114886</v>
      </c>
      <c r="E34" s="27">
        <v>0.07081641</v>
      </c>
      <c r="F34" s="28">
        <v>0.07516453757399999</v>
      </c>
    </row>
    <row r="35" spans="1:6" ht="15.75">
      <c r="A35" s="6" t="s">
        <v>78</v>
      </c>
      <c r="B35" s="24" t="s">
        <v>122</v>
      </c>
      <c r="C35" s="25" t="s">
        <v>137</v>
      </c>
      <c r="D35" s="26">
        <f t="shared" si="0"/>
        <v>16.844102606268</v>
      </c>
      <c r="E35" s="27">
        <v>0.0003789</v>
      </c>
      <c r="F35" s="28">
        <v>0.00040216445999999994</v>
      </c>
    </row>
    <row r="36" spans="1:6" ht="15.75">
      <c r="A36" s="6" t="s">
        <v>80</v>
      </c>
      <c r="B36" s="24" t="s">
        <v>15</v>
      </c>
      <c r="C36" s="25" t="s">
        <v>137</v>
      </c>
      <c r="D36" s="26">
        <f t="shared" si="0"/>
        <v>8711.723078787903</v>
      </c>
      <c r="E36" s="27">
        <v>0.1959660275</v>
      </c>
      <c r="F36" s="28">
        <v>0.20799834158849997</v>
      </c>
    </row>
    <row r="37" spans="1:6" ht="31.5">
      <c r="A37" s="6" t="s">
        <v>81</v>
      </c>
      <c r="B37" s="24" t="s">
        <v>140</v>
      </c>
      <c r="C37" s="25" t="s">
        <v>137</v>
      </c>
      <c r="D37" s="26">
        <f t="shared" si="0"/>
        <v>39.0689602117605</v>
      </c>
      <c r="E37" s="27">
        <v>0.0008788375</v>
      </c>
      <c r="F37" s="28">
        <v>0.0009327981224999999</v>
      </c>
    </row>
    <row r="38" spans="1:6" ht="15.75">
      <c r="A38" s="6" t="s">
        <v>131</v>
      </c>
      <c r="B38" s="24" t="s">
        <v>141</v>
      </c>
      <c r="C38" s="25" t="s">
        <v>137</v>
      </c>
      <c r="D38" s="26">
        <f t="shared" si="0"/>
        <v>6718.8317945968665</v>
      </c>
      <c r="E38" s="27">
        <v>0.151136895</v>
      </c>
      <c r="F38" s="28">
        <v>0.16041670035299999</v>
      </c>
    </row>
    <row r="39" spans="1:6" ht="15.75">
      <c r="A39" s="6" t="s">
        <v>82</v>
      </c>
      <c r="B39" s="24" t="s">
        <v>142</v>
      </c>
      <c r="C39" s="25" t="s">
        <v>137</v>
      </c>
      <c r="D39" s="26">
        <f t="shared" si="0"/>
        <v>16368.584231858275</v>
      </c>
      <c r="E39" s="27">
        <v>0.36820344250000003</v>
      </c>
      <c r="F39" s="28">
        <v>0.3908111338695</v>
      </c>
    </row>
    <row r="40" spans="1:6" ht="31.5">
      <c r="A40" s="6" t="s">
        <v>83</v>
      </c>
      <c r="B40" s="24" t="s">
        <v>128</v>
      </c>
      <c r="C40" s="25" t="s">
        <v>137</v>
      </c>
      <c r="D40" s="26">
        <f t="shared" si="0"/>
        <v>208.1182455352224</v>
      </c>
      <c r="E40" s="27">
        <v>0.00468152</v>
      </c>
      <c r="F40" s="28">
        <v>0.004968965327999999</v>
      </c>
    </row>
    <row r="41" spans="1:6" ht="31.5">
      <c r="A41" s="6" t="s">
        <v>84</v>
      </c>
      <c r="B41" s="24" t="s">
        <v>143</v>
      </c>
      <c r="C41" s="25" t="s">
        <v>137</v>
      </c>
      <c r="D41" s="26">
        <f t="shared" si="0"/>
        <v>751.761657152522</v>
      </c>
      <c r="E41" s="27">
        <v>0.0169105175</v>
      </c>
      <c r="F41" s="28">
        <v>0.0179488232745</v>
      </c>
    </row>
    <row r="42" spans="1:6" ht="31.5">
      <c r="A42" s="6" t="s">
        <v>144</v>
      </c>
      <c r="B42" s="24" t="s">
        <v>145</v>
      </c>
      <c r="C42" s="25" t="s">
        <v>137</v>
      </c>
      <c r="D42" s="26">
        <f t="shared" si="0"/>
        <v>4510.569942915133</v>
      </c>
      <c r="E42" s="27">
        <v>0.101463105</v>
      </c>
      <c r="F42" s="28">
        <v>0.10769293964699998</v>
      </c>
    </row>
    <row r="43" spans="1:6" ht="15.75">
      <c r="A43" s="6" t="s">
        <v>146</v>
      </c>
      <c r="B43" s="24" t="s">
        <v>147</v>
      </c>
      <c r="C43" s="25" t="s">
        <v>137</v>
      </c>
      <c r="D43" s="26">
        <f t="shared" si="0"/>
        <v>8167.8457213010715</v>
      </c>
      <c r="E43" s="27">
        <v>0.1837317675</v>
      </c>
      <c r="F43" s="28">
        <v>0.19501289802449998</v>
      </c>
    </row>
    <row r="44" spans="1:6" ht="15.75">
      <c r="A44" s="6" t="s">
        <v>148</v>
      </c>
      <c r="B44" s="24" t="s">
        <v>149</v>
      </c>
      <c r="C44" s="25" t="s">
        <v>137</v>
      </c>
      <c r="D44" s="26">
        <f t="shared" si="0"/>
        <v>21009.60239162417</v>
      </c>
      <c r="E44" s="27">
        <v>0.4726009175</v>
      </c>
      <c r="F44" s="28">
        <v>0.5016186138344999</v>
      </c>
    </row>
    <row r="45" spans="1:6" ht="15.75">
      <c r="A45" s="6" t="s">
        <v>150</v>
      </c>
      <c r="B45" s="24" t="s">
        <v>123</v>
      </c>
      <c r="C45" s="25" t="s">
        <v>137</v>
      </c>
      <c r="D45" s="26">
        <f t="shared" si="0"/>
        <v>8229.233117466138</v>
      </c>
      <c r="E45" s="27">
        <v>0.1851126475</v>
      </c>
      <c r="F45" s="28">
        <v>0.1964785640565</v>
      </c>
    </row>
    <row r="46" spans="1:6" ht="31.5">
      <c r="A46" s="6" t="s">
        <v>152</v>
      </c>
      <c r="B46" s="24" t="s">
        <v>245</v>
      </c>
      <c r="C46" s="25" t="s">
        <v>137</v>
      </c>
      <c r="D46" s="26">
        <f t="shared" si="0"/>
        <v>230.0623680972771</v>
      </c>
      <c r="E46" s="27">
        <v>0.0051751425</v>
      </c>
      <c r="F46" s="28">
        <v>0.0054928962495</v>
      </c>
    </row>
    <row r="47" spans="1:6" ht="15.75">
      <c r="A47" s="6" t="s">
        <v>153</v>
      </c>
      <c r="B47" s="24" t="s">
        <v>151</v>
      </c>
      <c r="C47" s="25" t="s">
        <v>137</v>
      </c>
      <c r="D47" s="26">
        <f t="shared" si="0"/>
        <v>1973.2398311503898</v>
      </c>
      <c r="E47" s="27">
        <v>0.0443870825</v>
      </c>
      <c r="F47" s="28">
        <v>0.0471124493655</v>
      </c>
    </row>
    <row r="48" spans="1:6" ht="15.75">
      <c r="A48" s="6" t="s">
        <v>155</v>
      </c>
      <c r="B48" s="24" t="s">
        <v>14</v>
      </c>
      <c r="C48" s="25" t="s">
        <v>137</v>
      </c>
      <c r="D48" s="26">
        <f t="shared" si="0"/>
        <v>41824.608608972034</v>
      </c>
      <c r="E48" s="27">
        <v>0.9408244875</v>
      </c>
      <c r="F48" s="28">
        <v>0.9985911110325</v>
      </c>
    </row>
    <row r="49" spans="1:6" ht="31.5">
      <c r="A49" s="6" t="s">
        <v>157</v>
      </c>
      <c r="B49" s="24" t="s">
        <v>154</v>
      </c>
      <c r="C49" s="25" t="s">
        <v>137</v>
      </c>
      <c r="D49" s="26">
        <f t="shared" si="0"/>
        <v>3377.28936173064</v>
      </c>
      <c r="E49" s="27">
        <v>0.0759705025</v>
      </c>
      <c r="F49" s="28">
        <v>0.08063509135349999</v>
      </c>
    </row>
    <row r="50" spans="1:6" ht="31.5">
      <c r="A50" s="6" t="s">
        <v>159</v>
      </c>
      <c r="B50" s="24" t="s">
        <v>156</v>
      </c>
      <c r="C50" s="25" t="s">
        <v>137</v>
      </c>
      <c r="D50" s="26">
        <f t="shared" si="0"/>
        <v>7351.655371679574</v>
      </c>
      <c r="E50" s="27">
        <v>0.1653719575</v>
      </c>
      <c r="F50" s="28">
        <v>0.17552579569049997</v>
      </c>
    </row>
    <row r="51" spans="1:6" ht="31.5">
      <c r="A51" s="6" t="s">
        <v>161</v>
      </c>
      <c r="B51" s="24" t="s">
        <v>158</v>
      </c>
      <c r="C51" s="25" t="s">
        <v>137</v>
      </c>
      <c r="D51" s="26">
        <f t="shared" si="0"/>
        <v>2685.838949743339</v>
      </c>
      <c r="E51" s="27">
        <v>0.060416657500000005</v>
      </c>
      <c r="F51" s="28">
        <v>0.0641262402705</v>
      </c>
    </row>
    <row r="52" spans="1:6" ht="31.5">
      <c r="A52" s="6" t="s">
        <v>163</v>
      </c>
      <c r="B52" s="24" t="s">
        <v>160</v>
      </c>
      <c r="C52" s="25" t="s">
        <v>137</v>
      </c>
      <c r="D52" s="26">
        <f t="shared" si="0"/>
        <v>5198.417588511649</v>
      </c>
      <c r="E52" s="27">
        <v>0.11693590749999999</v>
      </c>
      <c r="F52" s="28">
        <v>0.12411577222049998</v>
      </c>
    </row>
    <row r="53" spans="1:6" ht="15.75">
      <c r="A53" s="6" t="s">
        <v>164</v>
      </c>
      <c r="B53" s="24" t="s">
        <v>162</v>
      </c>
      <c r="C53" s="25" t="s">
        <v>79</v>
      </c>
      <c r="D53" s="26">
        <f t="shared" si="0"/>
        <v>10100.659706196418</v>
      </c>
      <c r="E53" s="27">
        <v>0.22720949000000001</v>
      </c>
      <c r="F53" s="28">
        <v>0.241160152686</v>
      </c>
    </row>
    <row r="54" spans="1:6" ht="15.75">
      <c r="A54" s="6" t="s">
        <v>166</v>
      </c>
      <c r="B54" s="24" t="s">
        <v>119</v>
      </c>
      <c r="C54" s="25" t="s">
        <v>137</v>
      </c>
      <c r="D54" s="26">
        <f t="shared" si="0"/>
        <v>3729.2843170277347</v>
      </c>
      <c r="E54" s="27">
        <v>0.08388846</v>
      </c>
      <c r="F54" s="28">
        <v>0.08903921144399998</v>
      </c>
    </row>
    <row r="55" spans="1:6" ht="15.75">
      <c r="A55" s="6" t="s">
        <v>168</v>
      </c>
      <c r="B55" s="24" t="s">
        <v>165</v>
      </c>
      <c r="C55" s="25" t="s">
        <v>137</v>
      </c>
      <c r="D55" s="26">
        <f t="shared" si="0"/>
        <v>1056.827071021598</v>
      </c>
      <c r="E55" s="27">
        <v>0.023772817499999998</v>
      </c>
      <c r="F55" s="28">
        <v>0.025232468494499994</v>
      </c>
    </row>
    <row r="56" spans="1:6" ht="31.5">
      <c r="A56" s="6" t="s">
        <v>170</v>
      </c>
      <c r="B56" s="24" t="s">
        <v>167</v>
      </c>
      <c r="C56" s="25" t="s">
        <v>137</v>
      </c>
      <c r="D56" s="26">
        <f t="shared" si="0"/>
        <v>13503.683113575522</v>
      </c>
      <c r="E56" s="27">
        <v>0.3037588675</v>
      </c>
      <c r="F56" s="28">
        <v>0.32240966196449994</v>
      </c>
    </row>
    <row r="57" spans="1:6" ht="15.75">
      <c r="A57" s="6" t="s">
        <v>172</v>
      </c>
      <c r="B57" s="24" t="s">
        <v>169</v>
      </c>
      <c r="C57" s="25" t="s">
        <v>137</v>
      </c>
      <c r="D57" s="26">
        <f t="shared" si="0"/>
        <v>6126.574431290921</v>
      </c>
      <c r="E57" s="27">
        <v>0.13781435</v>
      </c>
      <c r="F57" s="28">
        <v>0.14627615109</v>
      </c>
    </row>
    <row r="58" spans="1:6" ht="15.75">
      <c r="A58" s="6" t="s">
        <v>175</v>
      </c>
      <c r="B58" s="24" t="s">
        <v>171</v>
      </c>
      <c r="C58" s="25" t="s">
        <v>137</v>
      </c>
      <c r="D58" s="26">
        <f t="shared" si="0"/>
        <v>4678.91739063</v>
      </c>
      <c r="E58" s="27">
        <v>0.10525000000000001</v>
      </c>
      <c r="F58" s="28">
        <v>0.11171235</v>
      </c>
    </row>
    <row r="59" spans="1:14" s="5" customFormat="1" ht="24.75" customHeight="1">
      <c r="A59" s="6" t="s">
        <v>177</v>
      </c>
      <c r="B59" s="24" t="s">
        <v>173</v>
      </c>
      <c r="C59" s="25" t="s">
        <v>174</v>
      </c>
      <c r="D59" s="26">
        <f t="shared" si="0"/>
        <v>2161.425888601528</v>
      </c>
      <c r="E59" s="27">
        <v>0.048620237499999996</v>
      </c>
      <c r="F59" s="28">
        <v>0.05160552008249999</v>
      </c>
      <c r="G59" s="4"/>
      <c r="H59" s="4"/>
      <c r="I59" s="4"/>
      <c r="J59" s="4"/>
      <c r="K59" s="4"/>
      <c r="L59" s="4"/>
      <c r="M59" s="4"/>
      <c r="N59" s="4"/>
    </row>
    <row r="60" spans="1:6" ht="31.5">
      <c r="A60" s="6" t="s">
        <v>179</v>
      </c>
      <c r="B60" s="24" t="s">
        <v>176</v>
      </c>
      <c r="C60" s="25" t="s">
        <v>6</v>
      </c>
      <c r="D60" s="26">
        <f t="shared" si="0"/>
        <v>4631.286011593387</v>
      </c>
      <c r="E60" s="27">
        <v>0.104178555</v>
      </c>
      <c r="F60" s="28">
        <v>0.11057511827699999</v>
      </c>
    </row>
    <row r="61" spans="1:6" ht="15.75">
      <c r="A61" s="6" t="s">
        <v>182</v>
      </c>
      <c r="B61" s="24" t="s">
        <v>178</v>
      </c>
      <c r="C61" s="25" t="s">
        <v>6</v>
      </c>
      <c r="D61" s="26">
        <f t="shared" si="0"/>
        <v>3230.3245664909523</v>
      </c>
      <c r="E61" s="27">
        <v>0.07266460000000001</v>
      </c>
      <c r="F61" s="28">
        <v>0.07712620644</v>
      </c>
    </row>
    <row r="62" spans="1:6" ht="15.75">
      <c r="A62" s="6" t="s">
        <v>246</v>
      </c>
      <c r="B62" s="24" t="s">
        <v>180</v>
      </c>
      <c r="C62" s="25" t="s">
        <v>181</v>
      </c>
      <c r="D62" s="26">
        <f t="shared" si="0"/>
        <v>7195.707055049877</v>
      </c>
      <c r="E62" s="27">
        <v>0.16186397500000002</v>
      </c>
      <c r="F62" s="28">
        <v>0.17180242306500002</v>
      </c>
    </row>
    <row r="63" spans="1:6" ht="15.75">
      <c r="A63" s="6" t="s">
        <v>247</v>
      </c>
      <c r="B63" s="24" t="s">
        <v>183</v>
      </c>
      <c r="C63" s="25" t="s">
        <v>181</v>
      </c>
      <c r="D63" s="26">
        <f t="shared" si="0"/>
        <v>1676.5028902366353</v>
      </c>
      <c r="E63" s="27">
        <v>0.037712127500000005</v>
      </c>
      <c r="F63" s="28">
        <v>0.0400276521285</v>
      </c>
    </row>
    <row r="64" spans="1:14" ht="15.75">
      <c r="A64" s="29" t="s">
        <v>184</v>
      </c>
      <c r="B64" s="40" t="s">
        <v>248</v>
      </c>
      <c r="C64" s="32" t="s">
        <v>27</v>
      </c>
      <c r="D64" s="32" t="s">
        <v>27</v>
      </c>
      <c r="E64" s="27"/>
      <c r="F64" s="28"/>
      <c r="G64" s="17"/>
      <c r="H64" s="17"/>
      <c r="I64" s="17"/>
      <c r="J64" s="17"/>
      <c r="K64" s="17"/>
      <c r="L64" s="17"/>
      <c r="M64" s="17"/>
      <c r="N64" s="17"/>
    </row>
    <row r="65" spans="1:14" ht="31.5">
      <c r="A65" s="23" t="s">
        <v>185</v>
      </c>
      <c r="B65" s="24" t="s">
        <v>249</v>
      </c>
      <c r="C65" s="32" t="s">
        <v>27</v>
      </c>
      <c r="D65" s="32" t="s">
        <v>27</v>
      </c>
      <c r="E65" s="27"/>
      <c r="F65" s="28"/>
      <c r="G65" s="17"/>
      <c r="H65" s="17"/>
      <c r="I65" s="17"/>
      <c r="J65" s="17"/>
      <c r="K65" s="17"/>
      <c r="L65" s="17"/>
      <c r="M65" s="17"/>
      <c r="N65" s="17"/>
    </row>
    <row r="66" spans="1:6" ht="31.5">
      <c r="A66" s="6" t="s">
        <v>186</v>
      </c>
      <c r="B66" s="24" t="s">
        <v>8</v>
      </c>
      <c r="C66" s="32" t="s">
        <v>27</v>
      </c>
      <c r="D66" s="26">
        <f aca="true" t="shared" si="1" ref="D66:D73">E66*E$2*9+F66*E$2*3</f>
        <v>7439.478651101699</v>
      </c>
      <c r="E66" s="27">
        <v>0.1673475</v>
      </c>
      <c r="F66" s="28">
        <v>0.1776226365</v>
      </c>
    </row>
    <row r="67" spans="1:6" ht="31.5">
      <c r="A67" s="6" t="s">
        <v>187</v>
      </c>
      <c r="B67" s="24" t="s">
        <v>188</v>
      </c>
      <c r="C67" s="25" t="s">
        <v>11</v>
      </c>
      <c r="D67" s="26">
        <f t="shared" si="1"/>
        <v>14083.541345796299</v>
      </c>
      <c r="E67" s="27">
        <v>0.3168025</v>
      </c>
      <c r="F67" s="28">
        <v>0.3362541735</v>
      </c>
    </row>
    <row r="68" spans="1:6" ht="15.75">
      <c r="A68" s="6" t="s">
        <v>189</v>
      </c>
      <c r="B68" s="24" t="s">
        <v>190</v>
      </c>
      <c r="C68" s="25" t="s">
        <v>10</v>
      </c>
      <c r="D68" s="26">
        <f t="shared" si="1"/>
        <v>3602.7663907851</v>
      </c>
      <c r="E68" s="27">
        <v>0.0810425</v>
      </c>
      <c r="F68" s="28">
        <v>0.08601850949999999</v>
      </c>
    </row>
    <row r="69" spans="1:6" ht="15.75">
      <c r="A69" s="6" t="s">
        <v>191</v>
      </c>
      <c r="B69" s="24" t="s">
        <v>13</v>
      </c>
      <c r="C69" s="25" t="s">
        <v>10</v>
      </c>
      <c r="D69" s="26">
        <f t="shared" si="1"/>
        <v>7392.689477195399</v>
      </c>
      <c r="E69" s="27">
        <v>0.166295</v>
      </c>
      <c r="F69" s="28">
        <v>0.17650551299999998</v>
      </c>
    </row>
    <row r="70" spans="1:6" ht="15.75">
      <c r="A70" s="6" t="s">
        <v>192</v>
      </c>
      <c r="B70" s="24" t="s">
        <v>127</v>
      </c>
      <c r="C70" s="25" t="s">
        <v>137</v>
      </c>
      <c r="D70" s="26">
        <f t="shared" si="1"/>
        <v>1918.3561301583002</v>
      </c>
      <c r="E70" s="27">
        <v>0.0431525</v>
      </c>
      <c r="F70" s="28">
        <v>0.0458020635</v>
      </c>
    </row>
    <row r="71" spans="1:6" ht="31.5">
      <c r="A71" s="6" t="s">
        <v>193</v>
      </c>
      <c r="B71" s="24" t="s">
        <v>194</v>
      </c>
      <c r="C71" s="25" t="s">
        <v>137</v>
      </c>
      <c r="D71" s="26">
        <f t="shared" si="1"/>
        <v>10106.4615637608</v>
      </c>
      <c r="E71" s="27">
        <v>0.22734</v>
      </c>
      <c r="F71" s="28">
        <v>0.24129867599999996</v>
      </c>
    </row>
    <row r="72" spans="1:6" ht="15.75">
      <c r="A72" s="6" t="s">
        <v>195</v>
      </c>
      <c r="B72" s="24" t="s">
        <v>196</v>
      </c>
      <c r="C72" s="25" t="s">
        <v>9</v>
      </c>
      <c r="D72" s="26">
        <f t="shared" si="1"/>
        <v>2058.7236518771997</v>
      </c>
      <c r="E72" s="27">
        <v>0.04631</v>
      </c>
      <c r="F72" s="28">
        <v>0.04915343399999999</v>
      </c>
    </row>
    <row r="73" spans="1:6" ht="15.75">
      <c r="A73" s="6" t="s">
        <v>197</v>
      </c>
      <c r="B73" s="24" t="s">
        <v>198</v>
      </c>
      <c r="C73" s="25" t="s">
        <v>7</v>
      </c>
      <c r="D73" s="26">
        <f t="shared" si="1"/>
        <v>1590.8319128142002</v>
      </c>
      <c r="E73" s="27">
        <v>0.035785000000000004</v>
      </c>
      <c r="F73" s="28">
        <v>0.037982199</v>
      </c>
    </row>
    <row r="74" spans="1:6" ht="31.5">
      <c r="A74" s="6" t="s">
        <v>71</v>
      </c>
      <c r="B74" s="24" t="s">
        <v>199</v>
      </c>
      <c r="C74" s="22" t="s">
        <v>27</v>
      </c>
      <c r="D74" s="22" t="s">
        <v>27</v>
      </c>
      <c r="E74" s="27"/>
      <c r="F74" s="28"/>
    </row>
    <row r="75" spans="1:6" ht="15.75">
      <c r="A75" s="6" t="s">
        <v>200</v>
      </c>
      <c r="B75" s="24" t="s">
        <v>201</v>
      </c>
      <c r="C75" s="25" t="s">
        <v>11</v>
      </c>
      <c r="D75" s="26">
        <f aca="true" t="shared" si="2" ref="D75:D81">E75*E$2*9+F75*E$2*3</f>
        <v>12539.498606888399</v>
      </c>
      <c r="E75" s="27">
        <v>0.28207</v>
      </c>
      <c r="F75" s="28">
        <v>0.29938909799999996</v>
      </c>
    </row>
    <row r="76" spans="1:6" ht="15.75">
      <c r="A76" s="6" t="s">
        <v>202</v>
      </c>
      <c r="B76" s="24" t="s">
        <v>203</v>
      </c>
      <c r="C76" s="25" t="s">
        <v>11</v>
      </c>
      <c r="D76" s="26">
        <f t="shared" si="2"/>
        <v>30038.6496478446</v>
      </c>
      <c r="E76" s="27">
        <v>0.675705</v>
      </c>
      <c r="F76" s="28">
        <v>0.717193287</v>
      </c>
    </row>
    <row r="77" spans="1:6" ht="15.75">
      <c r="A77" s="6" t="s">
        <v>204</v>
      </c>
      <c r="B77" s="24" t="s">
        <v>120</v>
      </c>
      <c r="C77" s="25" t="s">
        <v>205</v>
      </c>
      <c r="D77" s="26">
        <f t="shared" si="2"/>
        <v>2666.9829126591003</v>
      </c>
      <c r="E77" s="27">
        <v>0.059992500000000004</v>
      </c>
      <c r="F77" s="28">
        <v>0.0636760395</v>
      </c>
    </row>
    <row r="78" spans="1:6" ht="15.75">
      <c r="A78" s="6" t="s">
        <v>206</v>
      </c>
      <c r="B78" s="24" t="s">
        <v>207</v>
      </c>
      <c r="C78" s="25" t="s">
        <v>9</v>
      </c>
      <c r="D78" s="26">
        <f t="shared" si="2"/>
        <v>1122.9401737511998</v>
      </c>
      <c r="E78" s="27">
        <v>0.02526</v>
      </c>
      <c r="F78" s="28">
        <v>0.026810964</v>
      </c>
    </row>
    <row r="79" spans="1:6" ht="15.75">
      <c r="A79" s="6" t="s">
        <v>208</v>
      </c>
      <c r="B79" s="24" t="s">
        <v>209</v>
      </c>
      <c r="C79" s="25" t="s">
        <v>12</v>
      </c>
      <c r="D79" s="26">
        <f t="shared" si="2"/>
        <v>13288.125389389199</v>
      </c>
      <c r="E79" s="27">
        <v>0.29890999999999995</v>
      </c>
      <c r="F79" s="28">
        <v>0.3172630739999999</v>
      </c>
    </row>
    <row r="80" spans="1:6" ht="15.75">
      <c r="A80" s="6" t="s">
        <v>210</v>
      </c>
      <c r="B80" s="24" t="s">
        <v>211</v>
      </c>
      <c r="C80" s="25" t="s">
        <v>11</v>
      </c>
      <c r="D80" s="26">
        <f t="shared" si="2"/>
        <v>561.4700868755999</v>
      </c>
      <c r="E80" s="27">
        <v>0.01263</v>
      </c>
      <c r="F80" s="28">
        <v>0.013405482</v>
      </c>
    </row>
    <row r="81" spans="1:6" ht="15.75">
      <c r="A81" s="6" t="s">
        <v>212</v>
      </c>
      <c r="B81" s="33" t="s">
        <v>213</v>
      </c>
      <c r="C81" s="34" t="s">
        <v>12</v>
      </c>
      <c r="D81" s="26">
        <f t="shared" si="2"/>
        <v>280.73504343779996</v>
      </c>
      <c r="E81" s="27">
        <v>0.006315</v>
      </c>
      <c r="F81" s="28">
        <v>0.006702741</v>
      </c>
    </row>
    <row r="82" spans="1:6" ht="15.75">
      <c r="A82" s="18" t="s">
        <v>214</v>
      </c>
      <c r="B82" s="35" t="s">
        <v>215</v>
      </c>
      <c r="C82" s="22" t="s">
        <v>27</v>
      </c>
      <c r="D82" s="22" t="s">
        <v>27</v>
      </c>
      <c r="E82" s="27"/>
      <c r="F82" s="28"/>
    </row>
    <row r="83" spans="1:6" ht="15.75">
      <c r="A83" s="6" t="s">
        <v>65</v>
      </c>
      <c r="B83" s="33" t="s">
        <v>2</v>
      </c>
      <c r="C83" s="34" t="s">
        <v>216</v>
      </c>
      <c r="D83" s="26">
        <f>E83*E$2*9+F83*E$2*3</f>
        <v>1322.9638922006327</v>
      </c>
      <c r="E83" s="27">
        <v>0.029759437500000003</v>
      </c>
      <c r="F83" s="28">
        <v>0.0315866669625</v>
      </c>
    </row>
    <row r="84" spans="1:6" ht="15.75">
      <c r="A84" s="6" t="s">
        <v>217</v>
      </c>
      <c r="B84" s="33" t="s">
        <v>3</v>
      </c>
      <c r="C84" s="25" t="s">
        <v>137</v>
      </c>
      <c r="D84" s="26">
        <f>E84*E$2*9+F84*E$2*3</f>
        <v>1392.2118695819565</v>
      </c>
      <c r="E84" s="27">
        <v>0.0313171375</v>
      </c>
      <c r="F84" s="28">
        <v>0.0332400097425</v>
      </c>
    </row>
    <row r="85" spans="1:6" ht="31.5">
      <c r="A85" s="18" t="s">
        <v>218</v>
      </c>
      <c r="B85" s="30" t="s">
        <v>219</v>
      </c>
      <c r="C85" s="22" t="s">
        <v>27</v>
      </c>
      <c r="D85" s="22" t="s">
        <v>27</v>
      </c>
      <c r="E85" s="27"/>
      <c r="F85" s="28"/>
    </row>
    <row r="86" spans="1:6" ht="31.5">
      <c r="A86" s="6" t="s">
        <v>66</v>
      </c>
      <c r="B86" s="36" t="s">
        <v>220</v>
      </c>
      <c r="C86" s="25" t="s">
        <v>221</v>
      </c>
      <c r="D86" s="26">
        <f>E86*E$2*9+F86*E$2*3</f>
        <v>815.5820903607153</v>
      </c>
      <c r="E86" s="27">
        <v>0.0183461275</v>
      </c>
      <c r="F86" s="28">
        <v>0.019472579728499997</v>
      </c>
    </row>
    <row r="87" spans="1:6" ht="15.75">
      <c r="A87" s="6" t="s">
        <v>222</v>
      </c>
      <c r="B87" s="36" t="s">
        <v>223</v>
      </c>
      <c r="C87" s="25" t="s">
        <v>137</v>
      </c>
      <c r="D87" s="26">
        <f>E87*E$2*9+F87*E$2*3</f>
        <v>2916.415998753584</v>
      </c>
      <c r="E87" s="27">
        <v>0.06560337749999999</v>
      </c>
      <c r="F87" s="28">
        <v>0.06963142487849998</v>
      </c>
    </row>
    <row r="88" spans="1:14" ht="31.5">
      <c r="A88" s="18" t="s">
        <v>224</v>
      </c>
      <c r="B88" s="41" t="s">
        <v>250</v>
      </c>
      <c r="C88" s="25"/>
      <c r="D88" s="26"/>
      <c r="E88" s="27"/>
      <c r="F88" s="28"/>
      <c r="G88" s="17"/>
      <c r="H88" s="17"/>
      <c r="I88" s="17"/>
      <c r="J88" s="17"/>
      <c r="K88" s="17"/>
      <c r="L88" s="17"/>
      <c r="M88" s="17"/>
      <c r="N88" s="17"/>
    </row>
    <row r="89" spans="1:14" ht="31.5">
      <c r="A89" s="6" t="s">
        <v>67</v>
      </c>
      <c r="B89" s="24" t="s">
        <v>251</v>
      </c>
      <c r="C89" s="25" t="s">
        <v>4</v>
      </c>
      <c r="D89" s="26">
        <f aca="true" t="shared" si="3" ref="D89:D94">E89*E$2*9+F89*E$2*3</f>
        <v>122166.5330693493</v>
      </c>
      <c r="E89" s="27">
        <v>2.7480775000000004</v>
      </c>
      <c r="F89" s="28">
        <v>2.9168094585</v>
      </c>
      <c r="G89" s="17"/>
      <c r="H89" s="17"/>
      <c r="I89" s="17"/>
      <c r="J89" s="17"/>
      <c r="K89" s="17"/>
      <c r="L89" s="17"/>
      <c r="M89" s="17"/>
      <c r="N89" s="17"/>
    </row>
    <row r="90" spans="1:14" ht="15.75">
      <c r="A90" s="6" t="s">
        <v>227</v>
      </c>
      <c r="B90" s="24" t="s">
        <v>126</v>
      </c>
      <c r="C90" s="25" t="s">
        <v>79</v>
      </c>
      <c r="D90" s="26">
        <f t="shared" si="3"/>
        <v>3555.9772168787995</v>
      </c>
      <c r="E90" s="27">
        <v>0.07998999999999999</v>
      </c>
      <c r="F90" s="28">
        <v>0.08490138599999998</v>
      </c>
      <c r="G90" s="17"/>
      <c r="H90" s="17"/>
      <c r="I90" s="17"/>
      <c r="J90" s="17"/>
      <c r="K90" s="17"/>
      <c r="L90" s="17"/>
      <c r="M90" s="17"/>
      <c r="N90" s="17"/>
    </row>
    <row r="91" spans="1:14" ht="15.75">
      <c r="A91" s="6" t="s">
        <v>73</v>
      </c>
      <c r="B91" s="24" t="s">
        <v>252</v>
      </c>
      <c r="C91" s="25" t="s">
        <v>5</v>
      </c>
      <c r="D91" s="26">
        <f t="shared" si="3"/>
        <v>935.7834781259999</v>
      </c>
      <c r="E91" s="27">
        <v>0.02105</v>
      </c>
      <c r="F91" s="28">
        <v>0.022342469999999996</v>
      </c>
      <c r="G91" s="17"/>
      <c r="H91" s="17"/>
      <c r="I91" s="17"/>
      <c r="J91" s="17"/>
      <c r="K91" s="17"/>
      <c r="L91" s="17"/>
      <c r="M91" s="17"/>
      <c r="N91" s="17"/>
    </row>
    <row r="92" spans="1:14" ht="15.75">
      <c r="A92" s="6" t="s">
        <v>230</v>
      </c>
      <c r="B92" s="24" t="s">
        <v>125</v>
      </c>
      <c r="C92" s="25" t="s">
        <v>5</v>
      </c>
      <c r="D92" s="26">
        <f t="shared" si="3"/>
        <v>1637.6210867205</v>
      </c>
      <c r="E92" s="27">
        <v>0.0368375</v>
      </c>
      <c r="F92" s="28">
        <v>0.0390993225</v>
      </c>
      <c r="G92" s="17"/>
      <c r="H92" s="17"/>
      <c r="I92" s="17"/>
      <c r="J92" s="17"/>
      <c r="K92" s="17"/>
      <c r="L92" s="17"/>
      <c r="M92" s="17"/>
      <c r="N92" s="17"/>
    </row>
    <row r="93" spans="1:14" ht="15.75">
      <c r="A93" s="6" t="s">
        <v>232</v>
      </c>
      <c r="B93" s="24" t="s">
        <v>124</v>
      </c>
      <c r="C93" s="25" t="s">
        <v>6</v>
      </c>
      <c r="D93" s="26">
        <f t="shared" si="3"/>
        <v>421.10256515669994</v>
      </c>
      <c r="E93" s="27">
        <v>0.0094725</v>
      </c>
      <c r="F93" s="28">
        <v>0.010054111499999999</v>
      </c>
      <c r="G93" s="17"/>
      <c r="H93" s="17"/>
      <c r="I93" s="17"/>
      <c r="J93" s="17"/>
      <c r="K93" s="17"/>
      <c r="L93" s="17"/>
      <c r="M93" s="17"/>
      <c r="N93" s="17"/>
    </row>
    <row r="94" spans="1:14" ht="15.75">
      <c r="A94" s="6" t="s">
        <v>76</v>
      </c>
      <c r="B94" s="24" t="s">
        <v>253</v>
      </c>
      <c r="C94" s="25" t="s">
        <v>12</v>
      </c>
      <c r="D94" s="26">
        <f t="shared" si="3"/>
        <v>93.5783478126</v>
      </c>
      <c r="E94" s="27">
        <v>0.002105</v>
      </c>
      <c r="F94" s="28">
        <v>0.002234247</v>
      </c>
      <c r="G94" s="17"/>
      <c r="H94" s="17"/>
      <c r="I94" s="17"/>
      <c r="J94" s="17"/>
      <c r="K94" s="17"/>
      <c r="L94" s="17"/>
      <c r="M94" s="17"/>
      <c r="N94" s="17"/>
    </row>
    <row r="95" spans="1:6" ht="15.75">
      <c r="A95" s="18" t="s">
        <v>240</v>
      </c>
      <c r="B95" s="30" t="s">
        <v>225</v>
      </c>
      <c r="C95" s="22" t="s">
        <v>27</v>
      </c>
      <c r="D95" s="22" t="s">
        <v>27</v>
      </c>
      <c r="E95" s="27"/>
      <c r="F95" s="28"/>
    </row>
    <row r="96" spans="1:6" ht="31.5">
      <c r="A96" s="6" t="s">
        <v>69</v>
      </c>
      <c r="B96" s="24" t="s">
        <v>226</v>
      </c>
      <c r="C96" s="31" t="s">
        <v>5</v>
      </c>
      <c r="D96" s="26">
        <f>E96*E$2*9+F96*E$2*3</f>
        <v>18865.39491902016</v>
      </c>
      <c r="E96" s="27">
        <v>0.424368</v>
      </c>
      <c r="F96" s="28">
        <v>0.4504241952</v>
      </c>
    </row>
    <row r="97" spans="1:6" ht="31.5">
      <c r="A97" s="6" t="s">
        <v>243</v>
      </c>
      <c r="B97" s="24" t="s">
        <v>228</v>
      </c>
      <c r="C97" s="31" t="s">
        <v>10</v>
      </c>
      <c r="D97" s="26">
        <f>E97*E$2*9+F97*E$2*3</f>
        <v>28620.93767848371</v>
      </c>
      <c r="E97" s="27">
        <v>0.64381425</v>
      </c>
      <c r="F97" s="28">
        <v>0.68334444495</v>
      </c>
    </row>
    <row r="98" spans="1:6" ht="15.75">
      <c r="A98" s="6" t="s">
        <v>74</v>
      </c>
      <c r="B98" s="24" t="s">
        <v>229</v>
      </c>
      <c r="C98" s="31" t="s">
        <v>6</v>
      </c>
      <c r="D98" s="26">
        <f>E98*E$2*9+F98*E$2*3</f>
        <v>879.6364694384399</v>
      </c>
      <c r="E98" s="27">
        <v>0.019787</v>
      </c>
      <c r="F98" s="28">
        <v>0.021001921799999997</v>
      </c>
    </row>
    <row r="99" spans="1:6" ht="15.75">
      <c r="A99" s="6" t="s">
        <v>254</v>
      </c>
      <c r="B99" s="24" t="s">
        <v>231</v>
      </c>
      <c r="C99" s="31" t="s">
        <v>12</v>
      </c>
      <c r="D99" s="26">
        <f>E99*E$2*9+F99*E$2*3</f>
        <v>1562.7584084704197</v>
      </c>
      <c r="E99" s="27">
        <v>0.0351535</v>
      </c>
      <c r="F99" s="28">
        <v>0.037311924899999994</v>
      </c>
    </row>
    <row r="100" spans="1:6" ht="15.75">
      <c r="A100" s="6" t="s">
        <v>255</v>
      </c>
      <c r="B100" s="33" t="s">
        <v>233</v>
      </c>
      <c r="C100" s="34" t="s">
        <v>79</v>
      </c>
      <c r="D100" s="26">
        <f>E100*E$2*9+F100*E$2*3</f>
        <v>318.16638256283994</v>
      </c>
      <c r="E100" s="27">
        <v>0.007156999999999999</v>
      </c>
      <c r="F100" s="28">
        <v>0.0075964397999999985</v>
      </c>
    </row>
    <row r="101" spans="1:6" ht="15.75">
      <c r="A101" s="6" t="s">
        <v>77</v>
      </c>
      <c r="B101" s="36" t="s">
        <v>234</v>
      </c>
      <c r="C101" s="22" t="s">
        <v>27</v>
      </c>
      <c r="D101" s="22" t="s">
        <v>27</v>
      </c>
      <c r="E101" s="27"/>
      <c r="F101" s="28"/>
    </row>
    <row r="102" spans="1:6" ht="15.75">
      <c r="A102" s="6" t="s">
        <v>256</v>
      </c>
      <c r="B102" s="33" t="s">
        <v>235</v>
      </c>
      <c r="C102" s="25" t="s">
        <v>79</v>
      </c>
      <c r="D102" s="26">
        <f>E102*E$2*9+F102*E$2*3</f>
        <v>210.55128257834997</v>
      </c>
      <c r="E102" s="27">
        <v>0.00473625</v>
      </c>
      <c r="F102" s="28">
        <v>0.0050270557499999995</v>
      </c>
    </row>
    <row r="103" spans="1:6" ht="15.75">
      <c r="A103" s="6" t="s">
        <v>257</v>
      </c>
      <c r="B103" s="33" t="s">
        <v>236</v>
      </c>
      <c r="C103" s="34" t="s">
        <v>79</v>
      </c>
      <c r="D103" s="26">
        <f>E103*E$2*9+F103*E$2*3</f>
        <v>14.036752171889995</v>
      </c>
      <c r="E103" s="27">
        <v>0.00031574999999999995</v>
      </c>
      <c r="F103" s="28">
        <v>0.0003351370499999999</v>
      </c>
    </row>
    <row r="104" spans="1:6" ht="15.75">
      <c r="A104" s="6" t="s">
        <v>258</v>
      </c>
      <c r="B104" s="33" t="s">
        <v>237</v>
      </c>
      <c r="C104" s="25" t="s">
        <v>79</v>
      </c>
      <c r="D104" s="26">
        <f>E104*E$2*9+F104*E$2*3</f>
        <v>88.89943042196998</v>
      </c>
      <c r="E104" s="27">
        <v>0.00199975</v>
      </c>
      <c r="F104" s="28">
        <v>0.0021225346499999997</v>
      </c>
    </row>
    <row r="105" spans="1:6" ht="15.75">
      <c r="A105" s="6" t="s">
        <v>259</v>
      </c>
      <c r="B105" s="33" t="s">
        <v>238</v>
      </c>
      <c r="C105" s="25" t="s">
        <v>79</v>
      </c>
      <c r="D105" s="26">
        <f>E105*E$2*9+F105*E$2*3</f>
        <v>4.678917390630001</v>
      </c>
      <c r="E105" s="27">
        <v>0.00010525000000000001</v>
      </c>
      <c r="F105" s="28">
        <v>0.00011171235</v>
      </c>
    </row>
    <row r="106" spans="1:6" ht="15.75">
      <c r="A106" s="6" t="s">
        <v>260</v>
      </c>
      <c r="B106" s="37" t="s">
        <v>239</v>
      </c>
      <c r="C106" s="38" t="s">
        <v>79</v>
      </c>
      <c r="D106" s="26">
        <f>E106*E$2*9+F106*E$2*3</f>
        <v>28.07350434377999</v>
      </c>
      <c r="E106" s="27">
        <v>0.0006314999999999999</v>
      </c>
      <c r="F106" s="28">
        <v>0.0006702740999999998</v>
      </c>
    </row>
    <row r="107" spans="1:6" ht="15.75">
      <c r="A107" s="18" t="s">
        <v>88</v>
      </c>
      <c r="B107" s="30" t="s">
        <v>241</v>
      </c>
      <c r="C107" s="1" t="s">
        <v>27</v>
      </c>
      <c r="D107" s="22" t="s">
        <v>27</v>
      </c>
      <c r="E107" s="27"/>
      <c r="F107" s="28"/>
    </row>
    <row r="108" spans="1:6" ht="15.75">
      <c r="A108" s="6" t="s">
        <v>261</v>
      </c>
      <c r="B108" s="33" t="s">
        <v>242</v>
      </c>
      <c r="C108" s="25" t="s">
        <v>4</v>
      </c>
      <c r="D108" s="26">
        <f>E108*E$2*9+F108*E$2*3</f>
        <v>41408.418907075495</v>
      </c>
      <c r="E108" s="27">
        <v>0.9314625</v>
      </c>
      <c r="F108" s="28">
        <v>0.9886542974999999</v>
      </c>
    </row>
    <row r="109" spans="1:6" ht="15.75">
      <c r="A109" s="6" t="s">
        <v>262</v>
      </c>
      <c r="B109" s="33" t="s">
        <v>1</v>
      </c>
      <c r="C109" s="22" t="s">
        <v>27</v>
      </c>
      <c r="D109" s="26">
        <f>E109*E$2*9+F109*E$2*3</f>
        <v>57335.453704780026</v>
      </c>
      <c r="E109" s="27">
        <v>1.2897335</v>
      </c>
      <c r="F109" s="28">
        <v>1.3689231369</v>
      </c>
    </row>
    <row r="110" spans="1:6" ht="15.75">
      <c r="A110" s="6" t="s">
        <v>263</v>
      </c>
      <c r="B110" s="33" t="s">
        <v>244</v>
      </c>
      <c r="C110" s="1"/>
      <c r="D110" s="26">
        <f>E110*E$2*9+F110*E$2*3</f>
        <v>38733.62220237405</v>
      </c>
      <c r="E110" s="27">
        <v>0.8712942325</v>
      </c>
      <c r="F110" s="28">
        <v>0.9247916983754999</v>
      </c>
    </row>
    <row r="111" spans="1:6" ht="15.75">
      <c r="A111" s="6"/>
      <c r="B111" s="3" t="s">
        <v>85</v>
      </c>
      <c r="C111" s="1" t="s">
        <v>33</v>
      </c>
      <c r="D111" s="9">
        <f>SUM(D29:D63)+SUM(D66:D73)+SUM(D75:D81)+SUM(D89:D94)+SUM(D83:D84)+SUM(D86:D87)+SUM(D96:D100)+SUM(D102:D106)+SUM(D108:D110)</f>
        <v>663807.2276759377</v>
      </c>
      <c r="E111" s="39">
        <f>SUM(E29:E63)+SUM(E66:E73)+SUM(E75:E81)+SUM(E89:E94)+SUM(E83:E84)+SUM(E86:E87)+SUM(E96:E100)+SUM(E102:E106)+SUM(E108:E110)</f>
        <v>14.9320248425</v>
      </c>
      <c r="F111" s="39">
        <f>SUM(F29:F63)+SUM(F66:F73)+SUM(F75:F81)+SUM(F89:F94)+SUM(F83:F84)+SUM(F86:F87)+SUM(F96:F100)+SUM(F102:F106)+SUM(F108:F110)</f>
        <v>15.848851167829498</v>
      </c>
    </row>
    <row r="112" spans="1:4" ht="15.75">
      <c r="A112" s="44" t="s">
        <v>87</v>
      </c>
      <c r="B112" s="44"/>
      <c r="C112" s="44"/>
      <c r="D112" s="44"/>
    </row>
    <row r="113" spans="1:4" ht="15.75">
      <c r="A113" s="6" t="s">
        <v>91</v>
      </c>
      <c r="B113" s="1" t="s">
        <v>89</v>
      </c>
      <c r="C113" s="1" t="s">
        <v>90</v>
      </c>
      <c r="D113" s="16">
        <v>1</v>
      </c>
    </row>
    <row r="114" spans="1:4" ht="15.75">
      <c r="A114" s="6" t="s">
        <v>93</v>
      </c>
      <c r="B114" s="1" t="s">
        <v>92</v>
      </c>
      <c r="C114" s="1" t="s">
        <v>90</v>
      </c>
      <c r="D114" s="16">
        <v>1</v>
      </c>
    </row>
    <row r="115" spans="1:4" ht="15.75">
      <c r="A115" s="6" t="s">
        <v>95</v>
      </c>
      <c r="B115" s="1" t="s">
        <v>94</v>
      </c>
      <c r="C115" s="1" t="s">
        <v>90</v>
      </c>
      <c r="D115" s="1">
        <v>0</v>
      </c>
    </row>
    <row r="116" spans="1:4" ht="15.75">
      <c r="A116" s="6" t="s">
        <v>98</v>
      </c>
      <c r="B116" s="1" t="s">
        <v>96</v>
      </c>
      <c r="C116" s="1" t="s">
        <v>33</v>
      </c>
      <c r="D116" s="8">
        <v>-4114.24</v>
      </c>
    </row>
    <row r="117" spans="1:4" ht="15.75">
      <c r="A117" s="44" t="s">
        <v>97</v>
      </c>
      <c r="B117" s="44"/>
      <c r="C117" s="44"/>
      <c r="D117" s="44"/>
    </row>
    <row r="118" spans="1:4" ht="15.75">
      <c r="A118" s="6" t="s">
        <v>99</v>
      </c>
      <c r="B118" s="1" t="s">
        <v>32</v>
      </c>
      <c r="C118" s="1" t="s">
        <v>33</v>
      </c>
      <c r="D118" s="1">
        <v>0</v>
      </c>
    </row>
    <row r="119" spans="1:4" ht="31.5">
      <c r="A119" s="6" t="s">
        <v>100</v>
      </c>
      <c r="B119" s="1" t="s">
        <v>34</v>
      </c>
      <c r="C119" s="1" t="s">
        <v>33</v>
      </c>
      <c r="D119" s="1">
        <v>0</v>
      </c>
    </row>
    <row r="120" spans="1:4" ht="15.75">
      <c r="A120" s="6" t="s">
        <v>101</v>
      </c>
      <c r="B120" s="1" t="s">
        <v>36</v>
      </c>
      <c r="C120" s="1" t="s">
        <v>33</v>
      </c>
      <c r="D120" s="1">
        <v>0</v>
      </c>
    </row>
    <row r="121" spans="1:4" ht="15.75">
      <c r="A121" s="6" t="s">
        <v>102</v>
      </c>
      <c r="B121" s="1" t="s">
        <v>59</v>
      </c>
      <c r="C121" s="1" t="s">
        <v>33</v>
      </c>
      <c r="D121" s="1">
        <v>0</v>
      </c>
    </row>
    <row r="122" spans="1:4" ht="15.75">
      <c r="A122" s="6" t="s">
        <v>104</v>
      </c>
      <c r="B122" s="1" t="s">
        <v>103</v>
      </c>
      <c r="C122" s="1" t="s">
        <v>33</v>
      </c>
      <c r="D122" s="1">
        <v>0</v>
      </c>
    </row>
    <row r="123" spans="1:4" ht="15.75">
      <c r="A123" s="6" t="s">
        <v>106</v>
      </c>
      <c r="B123" s="1" t="s">
        <v>61</v>
      </c>
      <c r="C123" s="1" t="s">
        <v>33</v>
      </c>
      <c r="D123" s="1">
        <v>0</v>
      </c>
    </row>
    <row r="124" spans="1:4" ht="15.75">
      <c r="A124" s="44" t="s">
        <v>105</v>
      </c>
      <c r="B124" s="44"/>
      <c r="C124" s="44"/>
      <c r="D124" s="44"/>
    </row>
    <row r="125" spans="1:4" ht="15.75">
      <c r="A125" s="6" t="s">
        <v>107</v>
      </c>
      <c r="B125" s="1" t="s">
        <v>89</v>
      </c>
      <c r="C125" s="1" t="s">
        <v>90</v>
      </c>
      <c r="D125" s="1">
        <v>0</v>
      </c>
    </row>
    <row r="126" spans="1:4" ht="15.75">
      <c r="A126" s="6" t="s">
        <v>108</v>
      </c>
      <c r="B126" s="1" t="s">
        <v>92</v>
      </c>
      <c r="C126" s="1" t="s">
        <v>90</v>
      </c>
      <c r="D126" s="1">
        <v>0</v>
      </c>
    </row>
    <row r="127" spans="1:4" ht="15.75">
      <c r="A127" s="6" t="s">
        <v>110</v>
      </c>
      <c r="B127" s="1" t="s">
        <v>109</v>
      </c>
      <c r="C127" s="1" t="s">
        <v>90</v>
      </c>
      <c r="D127" s="1">
        <v>0</v>
      </c>
    </row>
    <row r="128" spans="1:4" ht="15.75">
      <c r="A128" s="6" t="s">
        <v>112</v>
      </c>
      <c r="B128" s="1" t="s">
        <v>96</v>
      </c>
      <c r="C128" s="1" t="s">
        <v>33</v>
      </c>
      <c r="D128" s="1">
        <v>0</v>
      </c>
    </row>
    <row r="129" spans="1:4" ht="15.75">
      <c r="A129" s="44" t="s">
        <v>111</v>
      </c>
      <c r="B129" s="44"/>
      <c r="C129" s="44"/>
      <c r="D129" s="44"/>
    </row>
    <row r="130" spans="1:4" ht="15.75">
      <c r="A130" s="6" t="s">
        <v>114</v>
      </c>
      <c r="B130" s="1" t="s">
        <v>113</v>
      </c>
      <c r="C130" s="1" t="s">
        <v>90</v>
      </c>
      <c r="D130" s="1">
        <v>4</v>
      </c>
    </row>
    <row r="131" spans="1:4" ht="15.75">
      <c r="A131" s="6" t="s">
        <v>116</v>
      </c>
      <c r="B131" s="1" t="s">
        <v>115</v>
      </c>
      <c r="C131" s="1" t="s">
        <v>90</v>
      </c>
      <c r="D131" s="1">
        <v>0</v>
      </c>
    </row>
    <row r="132" spans="1:4" ht="31.5">
      <c r="A132" s="6" t="s">
        <v>264</v>
      </c>
      <c r="B132" s="1" t="s">
        <v>117</v>
      </c>
      <c r="C132" s="1" t="s">
        <v>33</v>
      </c>
      <c r="D132" s="1">
        <v>8700</v>
      </c>
    </row>
  </sheetData>
  <sheetProtection password="CC29" sheet="1" objects="1" scenarios="1" selectLockedCells="1" selectUnlockedCells="1"/>
  <mergeCells count="9">
    <mergeCell ref="E27:E28"/>
    <mergeCell ref="F27:F28"/>
    <mergeCell ref="A129:D129"/>
    <mergeCell ref="A2:D2"/>
    <mergeCell ref="A26:D26"/>
    <mergeCell ref="A8:D8"/>
    <mergeCell ref="A112:D112"/>
    <mergeCell ref="A117:D117"/>
    <mergeCell ref="A124:D12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2022-03-27T18:41:00Z</dcterms:modified>
  <cp:category/>
  <cp:version/>
  <cp:contentType/>
  <cp:contentStatus/>
</cp:coreProperties>
</file>