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форме'!$A$1:$D$92</definedName>
  </definedNames>
  <calcPr fullCalcOnLoad="1"/>
</workbook>
</file>

<file path=xl/sharedStrings.xml><?xml version="1.0" encoding="utf-8"?>
<sst xmlns="http://schemas.openxmlformats.org/spreadsheetml/2006/main" count="282" uniqueCount="186">
  <si>
    <t>Ремонт кровли</t>
  </si>
  <si>
    <t>Управление МКД</t>
  </si>
  <si>
    <t>Дезинсекция МОП</t>
  </si>
  <si>
    <t>круглосуточно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</si>
  <si>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</si>
  <si>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</si>
  <si>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</si>
  <si>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</si>
  <si>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</si>
  <si>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</si>
  <si>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</si>
  <si>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</si>
  <si>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</si>
  <si>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</si>
  <si>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</si>
  <si>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</si>
  <si>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</si>
  <si>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</si>
  <si>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</si>
  <si>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</si>
  <si>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</si>
  <si>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</si>
  <si>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</si>
  <si>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</si>
  <si>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</si>
  <si>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</si>
  <si>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</si>
  <si>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</si>
  <si>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</si>
  <si>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</si>
  <si>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</si>
  <si>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</si>
  <si>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</si>
  <si>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</si>
  <si>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</si>
  <si>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</si>
  <si>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</si>
  <si>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</si>
  <si>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</si>
  <si>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</si>
  <si>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</si>
  <si>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</si>
  <si>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</si>
  <si>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</si>
  <si>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</si>
  <si>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</si>
  <si>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</si>
  <si>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</si>
  <si>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</si>
  <si>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</si>
  <si>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</si>
  <si>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</si>
  <si>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</si>
  <si>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</si>
  <si>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</si>
  <si>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</si>
  <si>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</si>
  <si>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</si>
  <si>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</si>
  <si>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21.1</t>
  </si>
  <si>
    <t>26.1</t>
  </si>
  <si>
    <t>21.3</t>
  </si>
  <si>
    <t>26.3</t>
  </si>
  <si>
    <t>21.7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</si>
  <si>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</si>
  <si>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</si>
  <si>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</si>
  <si>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</si>
  <si>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</si>
  <si>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</si>
  <si>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</si>
  <si>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</si>
  <si>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</si>
  <si>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</si>
  <si>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</si>
  <si>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</si>
  <si>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</si>
  <si>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</si>
  <si>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</si>
  <si>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</si>
  <si>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</si>
  <si>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</si>
  <si>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</si>
  <si>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</si>
  <si>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</si>
  <si>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</si>
  <si>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</si>
  <si>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</si>
  <si>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</si>
  <si>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</si>
  <si>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</si>
  <si>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</si>
  <si>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</si>
  <si>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</si>
  <si>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</si>
  <si>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</si>
  <si>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</si>
  <si>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</si>
  <si>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</si>
  <si>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</si>
  <si>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</si>
  <si>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</si>
  <si>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</si>
  <si>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</si>
  <si>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</si>
  <si>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Ремонт внутридомовых сетей горячего водоснабжения</t>
  </si>
  <si>
    <t>21.2</t>
  </si>
  <si>
    <t>21.4</t>
  </si>
  <si>
    <t>21.5</t>
  </si>
  <si>
    <t>21.6</t>
  </si>
  <si>
    <t>21.8</t>
  </si>
  <si>
    <t>24.2</t>
  </si>
  <si>
    <t>26.2</t>
  </si>
  <si>
    <t>Отчет об исполнении управляющей организацией ООО "УК "Слобода" договора оказания услуг выполнения за 2021                                                                          по дому №12А  ул. Липовская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</si>
  <si>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</si>
  <si>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</si>
  <si>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</si>
  <si>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</si>
  <si>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</si>
  <si>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</si>
  <si>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</si>
  <si>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</si>
  <si>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</si>
  <si>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21.9</t>
  </si>
  <si>
    <t>21.10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</si>
  <si>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</si>
  <si>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</si>
  <si>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</si>
  <si>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</si>
  <si>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</si>
  <si>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</si>
  <si>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</si>
  <si>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</si>
  <si>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</si>
  <si>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</si>
  <si>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</si>
  <si>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</si>
  <si>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</si>
  <si>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</si>
  <si>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</si>
  <si>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</si>
  <si>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</si>
  <si>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</si>
  <si>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</si>
  <si>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</si>
  <si>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</si>
  <si>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</si>
  <si>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</si>
  <si>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</si>
  <si>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</si>
  <si>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</si>
  <si>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</si>
  <si>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</si>
  <si>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</si>
  <si>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</si>
  <si>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</si>
  <si>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</si>
  <si>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</si>
  <si>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22.1.4</t>
  </si>
  <si>
    <t>22.1.5</t>
  </si>
  <si>
    <t>22.1.6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</si>
  <si>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</si>
  <si>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</si>
  <si>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</si>
  <si>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>22.2.1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</si>
  <si>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</si>
  <si>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</si>
  <si>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</si>
  <si>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</si>
  <si>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22.2.4</t>
  </si>
  <si>
    <t>Уборка контейнерных площадок в летний период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</si>
  <si>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</si>
  <si>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</si>
  <si>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</si>
  <si>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</si>
  <si>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</si>
  <si>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</si>
  <si>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</si>
  <si>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</si>
  <si>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26.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</si>
  <si>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</si>
  <si>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</si>
  <si>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</si>
  <si>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</si>
  <si>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01.01.21-30.04.21</t>
  </si>
  <si>
    <t>01.05.21-31.12.21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</si>
</sst>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4" fontId="42" fillId="0" borderId="13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 indent="1"/>
    </xf>
    <xf numFmtId="0" fontId="8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9;&#1050;\&#1053;&#1077;&#1087;&#1086;&#1089;&#1088;&#1077;&#1076;&#1089;&#1090;&#1074;&#1077;&#1085;&#1085;&#1099;&#1081;%20(6)\&#1091;&#1083;.&#1051;&#1080;&#1087;&#1086;&#1074;&#1089;&#1082;&#1072;&#1103;,%20&#1076;.12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-221370.992314</v>
          </cell>
        </row>
        <row r="25">
          <cell r="D25">
            <v>7561.23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A124">
            <v>3348.9633510593007</v>
          </cell>
        </row>
        <row r="125">
          <cell r="DA125">
            <v>2098.9327683904357</v>
          </cell>
        </row>
        <row r="126">
          <cell r="DA126">
            <v>1004.6800686336479</v>
          </cell>
        </row>
      </sheetData>
      <sheetData sheetId="3">
        <row r="124">
          <cell r="DA124">
            <v>1577.6160500562</v>
          </cell>
        </row>
        <row r="125">
          <cell r="DA125">
            <v>988.7567214953997</v>
          </cell>
        </row>
        <row r="126">
          <cell r="DA126">
            <v>473.28060516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view="pageBreakPreview" zoomScale="85" zoomScaleNormal="90" zoomScaleSheetLayoutView="85" zoomScalePageLayoutView="0" workbookViewId="0" topLeftCell="A1">
      <selection activeCell="E1" sqref="E1:M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13" width="9.140625" style="3" hidden="1" customWidth="1"/>
    <col min="14" max="22" width="9.140625" style="3" customWidth="1"/>
    <col min="23" max="16384" width="9.140625" style="4" customWidth="1"/>
  </cols>
  <sheetData>
    <row r="1" ht="15.75">
      <c r="E1" s="3" t="s">
        <v>97</v>
      </c>
    </row>
    <row r="2" spans="1:22" s="6" customFormat="1" ht="33.75" customHeight="1">
      <c r="A2" s="48" t="s">
        <v>113</v>
      </c>
      <c r="B2" s="48"/>
      <c r="C2" s="48"/>
      <c r="D2" s="48"/>
      <c r="E2" s="5">
        <v>91.74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17</v>
      </c>
      <c r="B4" s="8" t="s">
        <v>18</v>
      </c>
      <c r="C4" s="8" t="s">
        <v>19</v>
      </c>
      <c r="D4" s="8" t="s">
        <v>20</v>
      </c>
    </row>
    <row r="5" spans="1:4" ht="15.75">
      <c r="A5" s="7" t="s">
        <v>23</v>
      </c>
      <c r="B5" s="8" t="s">
        <v>21</v>
      </c>
      <c r="C5" s="8" t="s">
        <v>22</v>
      </c>
      <c r="D5" s="9" t="s">
        <v>114</v>
      </c>
    </row>
    <row r="6" spans="1:4" ht="15.75">
      <c r="A6" s="7" t="s">
        <v>24</v>
      </c>
      <c r="B6" s="8" t="s">
        <v>25</v>
      </c>
      <c r="C6" s="8" t="s">
        <v>22</v>
      </c>
      <c r="D6" s="9" t="s">
        <v>115</v>
      </c>
    </row>
    <row r="7" spans="1:4" ht="15.75">
      <c r="A7" s="7" t="s">
        <v>12</v>
      </c>
      <c r="B7" s="8" t="s">
        <v>26</v>
      </c>
      <c r="C7" s="8" t="s">
        <v>22</v>
      </c>
      <c r="D7" s="9" t="s">
        <v>116</v>
      </c>
    </row>
    <row r="8" spans="1:4" ht="42.75" customHeight="1">
      <c r="A8" s="47" t="s">
        <v>55</v>
      </c>
      <c r="B8" s="47"/>
      <c r="C8" s="47"/>
      <c r="D8" s="47"/>
    </row>
    <row r="9" spans="1:4" ht="15.75">
      <c r="A9" s="7" t="s">
        <v>13</v>
      </c>
      <c r="B9" s="8" t="s">
        <v>27</v>
      </c>
      <c r="C9" s="8" t="s">
        <v>28</v>
      </c>
      <c r="D9" s="25">
        <f>'[1]по форме'!$D$23</f>
        <v>0</v>
      </c>
    </row>
    <row r="10" spans="1:4" ht="31.5">
      <c r="A10" s="7" t="s">
        <v>14</v>
      </c>
      <c r="B10" s="8" t="s">
        <v>29</v>
      </c>
      <c r="C10" s="8" t="s">
        <v>28</v>
      </c>
      <c r="D10" s="25">
        <f>'[1]по форме'!$D$24</f>
        <v>-221370.992314</v>
      </c>
    </row>
    <row r="11" spans="1:4" ht="15.75">
      <c r="A11" s="7" t="s">
        <v>30</v>
      </c>
      <c r="B11" s="8" t="s">
        <v>31</v>
      </c>
      <c r="C11" s="8" t="s">
        <v>28</v>
      </c>
      <c r="D11" s="25">
        <f>'[1]по форме'!$D$25</f>
        <v>7561.23</v>
      </c>
    </row>
    <row r="12" spans="1:4" ht="31.5">
      <c r="A12" s="7" t="s">
        <v>32</v>
      </c>
      <c r="B12" s="8" t="s">
        <v>33</v>
      </c>
      <c r="C12" s="8" t="s">
        <v>28</v>
      </c>
      <c r="D12" s="25">
        <f>D13+D14+D15</f>
        <v>9492.229564794985</v>
      </c>
    </row>
    <row r="13" spans="1:4" ht="15.75">
      <c r="A13" s="7" t="s">
        <v>47</v>
      </c>
      <c r="B13" s="1" t="s">
        <v>34</v>
      </c>
      <c r="C13" s="8" t="s">
        <v>28</v>
      </c>
      <c r="D13" s="25">
        <f>'[2]УК 2020'!$DA$125+'[2]УК 2021'!$DA$125</f>
        <v>3087.6894898858354</v>
      </c>
    </row>
    <row r="14" spans="1:4" ht="15.75">
      <c r="A14" s="7" t="s">
        <v>48</v>
      </c>
      <c r="B14" s="1" t="s">
        <v>35</v>
      </c>
      <c r="C14" s="8" t="s">
        <v>28</v>
      </c>
      <c r="D14" s="25">
        <f>'[2]УК 2020'!$DA$124+'[2]УК 2021'!$DA$124</f>
        <v>4926.579401115501</v>
      </c>
    </row>
    <row r="15" spans="1:4" ht="15.75">
      <c r="A15" s="7" t="s">
        <v>49</v>
      </c>
      <c r="B15" s="1" t="s">
        <v>36</v>
      </c>
      <c r="C15" s="8" t="s">
        <v>28</v>
      </c>
      <c r="D15" s="25">
        <f>'[2]УК 2020'!$DA$126+'[2]УК 2021'!$DA$126</f>
        <v>1477.9606737936479</v>
      </c>
    </row>
    <row r="16" spans="1:6" ht="15.75">
      <c r="A16" s="1" t="s">
        <v>37</v>
      </c>
      <c r="B16" s="1" t="s">
        <v>38</v>
      </c>
      <c r="C16" s="1" t="s">
        <v>28</v>
      </c>
      <c r="D16" s="21">
        <f>D17</f>
        <v>8598.589564794986</v>
      </c>
      <c r="E16" s="3">
        <v>8598.59</v>
      </c>
      <c r="F16" s="44">
        <f>D16-E16</f>
        <v>-0.00043520501458260696</v>
      </c>
    </row>
    <row r="17" spans="1:4" ht="31.5">
      <c r="A17" s="1" t="s">
        <v>15</v>
      </c>
      <c r="B17" s="1" t="s">
        <v>50</v>
      </c>
      <c r="C17" s="1" t="s">
        <v>28</v>
      </c>
      <c r="D17" s="21">
        <f>D12-D25+D76+D92</f>
        <v>8598.589564794986</v>
      </c>
    </row>
    <row r="18" spans="1:4" ht="31.5">
      <c r="A18" s="1" t="s">
        <v>101</v>
      </c>
      <c r="B18" s="1" t="s">
        <v>102</v>
      </c>
      <c r="C18" s="1" t="s">
        <v>28</v>
      </c>
      <c r="D18" s="21">
        <v>0</v>
      </c>
    </row>
    <row r="19" spans="1:4" ht="15.75">
      <c r="A19" s="1" t="s">
        <v>103</v>
      </c>
      <c r="B19" s="1" t="s">
        <v>104</v>
      </c>
      <c r="C19" s="1" t="s">
        <v>28</v>
      </c>
      <c r="D19" s="21">
        <v>0</v>
      </c>
    </row>
    <row r="20" spans="1:4" ht="15.75">
      <c r="A20" s="1" t="s">
        <v>16</v>
      </c>
      <c r="B20" s="1" t="s">
        <v>39</v>
      </c>
      <c r="C20" s="1" t="s">
        <v>28</v>
      </c>
      <c r="D20" s="21">
        <v>0</v>
      </c>
    </row>
    <row r="21" spans="1:4" ht="15.75">
      <c r="A21" s="1" t="s">
        <v>40</v>
      </c>
      <c r="B21" s="1" t="s">
        <v>41</v>
      </c>
      <c r="C21" s="1" t="s">
        <v>28</v>
      </c>
      <c r="D21" s="21">
        <v>0</v>
      </c>
    </row>
    <row r="22" spans="1:4" ht="15.75">
      <c r="A22" s="1" t="s">
        <v>42</v>
      </c>
      <c r="B22" s="1" t="s">
        <v>43</v>
      </c>
      <c r="C22" s="1" t="s">
        <v>28</v>
      </c>
      <c r="D22" s="21">
        <f>D16+D10+D9</f>
        <v>-212772.402749205</v>
      </c>
    </row>
    <row r="23" spans="1:4" ht="15.75">
      <c r="A23" s="1" t="s">
        <v>44</v>
      </c>
      <c r="B23" s="1" t="s">
        <v>51</v>
      </c>
      <c r="C23" s="1" t="s">
        <v>28</v>
      </c>
      <c r="D23" s="21">
        <v>181.51</v>
      </c>
    </row>
    <row r="24" spans="1:4" ht="15.75">
      <c r="A24" s="1" t="s">
        <v>45</v>
      </c>
      <c r="B24" s="1" t="s">
        <v>52</v>
      </c>
      <c r="C24" s="1" t="s">
        <v>28</v>
      </c>
      <c r="D24" s="21">
        <f>D22-D71</f>
        <v>-222264.632314</v>
      </c>
    </row>
    <row r="25" spans="1:5" ht="15.75">
      <c r="A25" s="1" t="s">
        <v>46</v>
      </c>
      <c r="B25" s="1" t="s">
        <v>53</v>
      </c>
      <c r="C25" s="1" t="s">
        <v>28</v>
      </c>
      <c r="D25" s="21">
        <v>8928.83</v>
      </c>
      <c r="E25" s="44">
        <f>D25+F16</f>
        <v>8928.829564794985</v>
      </c>
    </row>
    <row r="26" spans="1:22" s="10" customFormat="1" ht="35.25" customHeight="1">
      <c r="A26" s="49" t="s">
        <v>54</v>
      </c>
      <c r="B26" s="49"/>
      <c r="C26" s="49"/>
      <c r="D26" s="49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12" customFormat="1" ht="30.75" customHeight="1">
      <c r="A27" s="26" t="s">
        <v>17</v>
      </c>
      <c r="B27" s="15" t="s">
        <v>56</v>
      </c>
      <c r="C27" s="15" t="s">
        <v>117</v>
      </c>
      <c r="D27" s="27" t="s">
        <v>118</v>
      </c>
      <c r="E27" s="45" t="s">
        <v>184</v>
      </c>
      <c r="F27" s="45" t="s">
        <v>185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5.75">
      <c r="A28" s="26" t="s">
        <v>119</v>
      </c>
      <c r="B28" s="28" t="s">
        <v>120</v>
      </c>
      <c r="C28" s="29" t="s">
        <v>22</v>
      </c>
      <c r="D28" s="30" t="s">
        <v>22</v>
      </c>
      <c r="E28" s="45"/>
      <c r="F28" s="4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4" customFormat="1" ht="15.75">
      <c r="A29" s="31" t="s">
        <v>59</v>
      </c>
      <c r="B29" s="32" t="s">
        <v>121</v>
      </c>
      <c r="C29" s="33" t="s">
        <v>122</v>
      </c>
      <c r="D29" s="34">
        <f>E29*E$2*4+F29*E$2*8</f>
        <v>37.22521481635967</v>
      </c>
      <c r="E29" s="35">
        <v>0.03248436</v>
      </c>
      <c r="F29" s="36">
        <v>0.03447889970399999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4" customFormat="1" ht="15.75">
      <c r="A30" s="31" t="s">
        <v>106</v>
      </c>
      <c r="B30" s="32" t="s">
        <v>65</v>
      </c>
      <c r="C30" s="33" t="s">
        <v>122</v>
      </c>
      <c r="D30" s="34">
        <f aca="true" t="shared" si="0" ref="D30:D50">E30*E$2*4+F30*E$2*8</f>
        <v>62.11439097467999</v>
      </c>
      <c r="E30" s="35">
        <v>0.05420375</v>
      </c>
      <c r="F30" s="36">
        <v>0.05753186025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15.75">
      <c r="A31" s="31" t="s">
        <v>61</v>
      </c>
      <c r="B31" s="32" t="s">
        <v>0</v>
      </c>
      <c r="C31" s="33" t="s">
        <v>122</v>
      </c>
      <c r="D31" s="34">
        <f t="shared" si="0"/>
        <v>738.789772357523</v>
      </c>
      <c r="E31" s="35">
        <v>0.6447004550000001</v>
      </c>
      <c r="F31" s="36">
        <v>0.684285062937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4" customFormat="1" ht="15.75">
      <c r="A32" s="31" t="s">
        <v>107</v>
      </c>
      <c r="B32" s="32" t="s">
        <v>98</v>
      </c>
      <c r="C32" s="33" t="s">
        <v>122</v>
      </c>
      <c r="D32" s="34">
        <f t="shared" si="0"/>
        <v>0.43419768448319995</v>
      </c>
      <c r="E32" s="35">
        <v>0.0003789</v>
      </c>
      <c r="F32" s="36">
        <v>0.00040216445999999994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17" customFormat="1" ht="24.75" customHeight="1">
      <c r="A33" s="31" t="s">
        <v>108</v>
      </c>
      <c r="B33" s="32" t="s">
        <v>11</v>
      </c>
      <c r="C33" s="33" t="s">
        <v>122</v>
      </c>
      <c r="D33" s="34">
        <f t="shared" si="0"/>
        <v>224.5658363100319</v>
      </c>
      <c r="E33" s="35">
        <v>0.1959660275</v>
      </c>
      <c r="F33" s="36">
        <v>0.20799834158849997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0" customFormat="1" ht="15.75">
      <c r="A34" s="31" t="s">
        <v>109</v>
      </c>
      <c r="B34" s="32" t="s">
        <v>125</v>
      </c>
      <c r="C34" s="33" t="s">
        <v>122</v>
      </c>
      <c r="D34" s="34">
        <f t="shared" si="0"/>
        <v>173.19421971227374</v>
      </c>
      <c r="E34" s="35">
        <v>0.151136895</v>
      </c>
      <c r="F34" s="36">
        <v>0.16041670035299999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10" customFormat="1" ht="15.75">
      <c r="A35" s="31" t="s">
        <v>63</v>
      </c>
      <c r="B35" s="32" t="s">
        <v>127</v>
      </c>
      <c r="C35" s="33" t="s">
        <v>122</v>
      </c>
      <c r="D35" s="34">
        <f t="shared" si="0"/>
        <v>421.94004262930343</v>
      </c>
      <c r="E35" s="35">
        <v>0.36820344250000003</v>
      </c>
      <c r="F35" s="36">
        <v>0.3908111338695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10" customFormat="1" ht="31.5">
      <c r="A36" s="31" t="s">
        <v>110</v>
      </c>
      <c r="B36" s="32" t="s">
        <v>129</v>
      </c>
      <c r="C36" s="33" t="s">
        <v>122</v>
      </c>
      <c r="D36" s="34">
        <f t="shared" si="0"/>
        <v>5.364753612725759</v>
      </c>
      <c r="E36" s="35">
        <v>0.00468152</v>
      </c>
      <c r="F36" s="36">
        <v>0.004968965327999999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10" customFormat="1" ht="31.5">
      <c r="A37" s="31" t="s">
        <v>123</v>
      </c>
      <c r="B37" s="32" t="s">
        <v>131</v>
      </c>
      <c r="C37" s="33" t="s">
        <v>122</v>
      </c>
      <c r="D37" s="34">
        <f t="shared" si="0"/>
        <v>55.56162425302104</v>
      </c>
      <c r="E37" s="35">
        <v>0.0484855175</v>
      </c>
      <c r="F37" s="36">
        <v>0.05146252827449999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10" customFormat="1" ht="31.5">
      <c r="A38" s="31" t="s">
        <v>124</v>
      </c>
      <c r="B38" s="32" t="s">
        <v>133</v>
      </c>
      <c r="C38" s="33" t="s">
        <v>122</v>
      </c>
      <c r="D38" s="34">
        <f t="shared" si="0"/>
        <v>140.39299685892624</v>
      </c>
      <c r="E38" s="35">
        <v>0.12251310500000001</v>
      </c>
      <c r="F38" s="36">
        <v>0.130035409647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17" customFormat="1" ht="27" customHeight="1">
      <c r="A39" s="31" t="s">
        <v>126</v>
      </c>
      <c r="B39" s="32" t="s">
        <v>135</v>
      </c>
      <c r="C39" s="33" t="s">
        <v>122</v>
      </c>
      <c r="D39" s="34">
        <f t="shared" si="0"/>
        <v>234.66816910234098</v>
      </c>
      <c r="E39" s="35">
        <v>0.2047817675</v>
      </c>
      <c r="F39" s="36">
        <v>0.21735536802449998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0" customFormat="1" ht="15.75">
      <c r="A40" s="31" t="s">
        <v>128</v>
      </c>
      <c r="B40" s="32" t="s">
        <v>137</v>
      </c>
      <c r="C40" s="33" t="s">
        <v>122</v>
      </c>
      <c r="D40" s="34">
        <f t="shared" si="0"/>
        <v>457.1462382128162</v>
      </c>
      <c r="E40" s="35">
        <v>0.3989259175</v>
      </c>
      <c r="F40" s="36">
        <v>0.42341996883449995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s="10" customFormat="1" ht="15.75">
      <c r="A41" s="31" t="s">
        <v>130</v>
      </c>
      <c r="B41" s="32" t="s">
        <v>105</v>
      </c>
      <c r="C41" s="33" t="s">
        <v>122</v>
      </c>
      <c r="D41" s="34">
        <f t="shared" si="0"/>
        <v>248.31162523254645</v>
      </c>
      <c r="E41" s="35">
        <v>0.2166876475</v>
      </c>
      <c r="F41" s="36">
        <v>0.22999226905649997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10" customFormat="1" ht="31.5">
      <c r="A42" s="31" t="s">
        <v>132</v>
      </c>
      <c r="B42" s="32" t="s">
        <v>183</v>
      </c>
      <c r="C42" s="33" t="s">
        <v>122</v>
      </c>
      <c r="D42" s="34">
        <f t="shared" si="0"/>
        <v>42.11355708083304</v>
      </c>
      <c r="E42" s="35">
        <v>0.0367501425</v>
      </c>
      <c r="F42" s="36">
        <v>0.0390066012495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s="10" customFormat="1" ht="15.75">
      <c r="A43" s="31" t="s">
        <v>134</v>
      </c>
      <c r="B43" s="32" t="s">
        <v>139</v>
      </c>
      <c r="C43" s="33" t="s">
        <v>122</v>
      </c>
      <c r="D43" s="34">
        <f t="shared" si="0"/>
        <v>87.04819300612775</v>
      </c>
      <c r="E43" s="35">
        <v>0.0759620825</v>
      </c>
      <c r="F43" s="36">
        <v>0.0806261543655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s="10" customFormat="1" ht="15.75">
      <c r="A44" s="31" t="s">
        <v>136</v>
      </c>
      <c r="B44" s="32" t="s">
        <v>10</v>
      </c>
      <c r="C44" s="33" t="s">
        <v>122</v>
      </c>
      <c r="D44" s="34">
        <f t="shared" si="0"/>
        <v>873.0931466915724</v>
      </c>
      <c r="E44" s="35">
        <v>0.7618994875</v>
      </c>
      <c r="F44" s="36">
        <v>0.8086801160325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17" customFormat="1" ht="31.5">
      <c r="A45" s="31" t="s">
        <v>138</v>
      </c>
      <c r="B45" s="32" t="s">
        <v>142</v>
      </c>
      <c r="C45" s="33" t="s">
        <v>122</v>
      </c>
      <c r="D45" s="34">
        <f t="shared" si="0"/>
        <v>87.05784184356071</v>
      </c>
      <c r="E45" s="35">
        <v>0.0759705025</v>
      </c>
      <c r="F45" s="36">
        <v>0.08063509135349999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0" customFormat="1" ht="31.5">
      <c r="A46" s="31" t="s">
        <v>140</v>
      </c>
      <c r="B46" s="32" t="s">
        <v>144</v>
      </c>
      <c r="C46" s="33" t="s">
        <v>122</v>
      </c>
      <c r="D46" s="34">
        <f t="shared" si="0"/>
        <v>189.50678549737174</v>
      </c>
      <c r="E46" s="35">
        <v>0.1653719575</v>
      </c>
      <c r="F46" s="36">
        <v>0.17552579569049997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10" customFormat="1" ht="31.5">
      <c r="A47" s="31" t="s">
        <v>141</v>
      </c>
      <c r="B47" s="32" t="s">
        <v>146</v>
      </c>
      <c r="C47" s="33" t="s">
        <v>122</v>
      </c>
      <c r="D47" s="34">
        <f t="shared" si="0"/>
        <v>69.23402689552535</v>
      </c>
      <c r="E47" s="35">
        <v>0.060416657500000005</v>
      </c>
      <c r="F47" s="36">
        <v>0.0641262402705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10" customFormat="1" ht="31.5">
      <c r="A48" s="31" t="s">
        <v>143</v>
      </c>
      <c r="B48" s="32" t="s">
        <v>148</v>
      </c>
      <c r="C48" s="33" t="s">
        <v>122</v>
      </c>
      <c r="D48" s="34">
        <f t="shared" si="0"/>
        <v>134.00184816426935</v>
      </c>
      <c r="E48" s="35">
        <v>0.11693590749999999</v>
      </c>
      <c r="F48" s="36">
        <v>0.12411577222049998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10" customFormat="1" ht="15.75">
      <c r="A49" s="31" t="s">
        <v>145</v>
      </c>
      <c r="B49" s="32" t="s">
        <v>149</v>
      </c>
      <c r="C49" s="33" t="s">
        <v>122</v>
      </c>
      <c r="D49" s="34">
        <f t="shared" si="0"/>
        <v>63.425426760883425</v>
      </c>
      <c r="E49" s="35">
        <v>0.05534781749999999</v>
      </c>
      <c r="F49" s="36">
        <v>0.05874617349449999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10" customFormat="1" ht="31.5">
      <c r="A50" s="31" t="s">
        <v>147</v>
      </c>
      <c r="B50" s="32" t="s">
        <v>150</v>
      </c>
      <c r="C50" s="33" t="s">
        <v>122</v>
      </c>
      <c r="D50" s="34">
        <f t="shared" si="0"/>
        <v>384.27339350038574</v>
      </c>
      <c r="E50" s="35">
        <v>0.3353338675</v>
      </c>
      <c r="F50" s="36">
        <v>0.35592336696449994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10" customFormat="1" ht="15.75">
      <c r="A51" s="26" t="s">
        <v>151</v>
      </c>
      <c r="B51" s="37" t="s">
        <v>152</v>
      </c>
      <c r="C51" s="38" t="s">
        <v>22</v>
      </c>
      <c r="D51" s="39" t="s">
        <v>22</v>
      </c>
      <c r="E51" s="35"/>
      <c r="F51" s="36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10" customFormat="1" ht="31.5">
      <c r="A52" s="18" t="s">
        <v>153</v>
      </c>
      <c r="B52" s="32" t="s">
        <v>154</v>
      </c>
      <c r="C52" s="38" t="s">
        <v>22</v>
      </c>
      <c r="D52" s="39" t="s">
        <v>22</v>
      </c>
      <c r="E52" s="35"/>
      <c r="F52" s="36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17" customFormat="1" ht="31.5">
      <c r="A53" s="18" t="s">
        <v>155</v>
      </c>
      <c r="B53" s="32" t="s">
        <v>5</v>
      </c>
      <c r="C53" s="38" t="s">
        <v>156</v>
      </c>
      <c r="D53" s="34">
        <f>E53*E$2*4+F53*E$2*8</f>
        <v>191.77064398008</v>
      </c>
      <c r="E53" s="35">
        <v>0.1673475</v>
      </c>
      <c r="F53" s="36">
        <v>0.1776226365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0" customFormat="1" ht="15.75">
      <c r="A54" s="18" t="s">
        <v>157</v>
      </c>
      <c r="B54" s="32" t="s">
        <v>9</v>
      </c>
      <c r="C54" s="38" t="s">
        <v>7</v>
      </c>
      <c r="D54" s="34">
        <f>E54*E$2*4+F54*E$2*8</f>
        <v>190.56453930095998</v>
      </c>
      <c r="E54" s="35">
        <v>0.166295</v>
      </c>
      <c r="F54" s="36">
        <v>0.17650551299999998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10" customFormat="1" ht="31.5">
      <c r="A55" s="18" t="s">
        <v>158</v>
      </c>
      <c r="B55" s="32" t="s">
        <v>161</v>
      </c>
      <c r="C55" s="38" t="s">
        <v>122</v>
      </c>
      <c r="D55" s="34">
        <f>E55*E$2*4+F55*E$2*8</f>
        <v>260.5186106899199</v>
      </c>
      <c r="E55" s="35">
        <v>0.22734</v>
      </c>
      <c r="F55" s="36">
        <v>0.24129867599999996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10" customFormat="1" ht="15.75">
      <c r="A56" s="18" t="s">
        <v>159</v>
      </c>
      <c r="B56" s="32" t="s">
        <v>162</v>
      </c>
      <c r="C56" s="38" t="s">
        <v>6</v>
      </c>
      <c r="D56" s="34">
        <f>E56*E$2*4+F56*E$2*8</f>
        <v>53.06860588127999</v>
      </c>
      <c r="E56" s="35">
        <v>0.04631</v>
      </c>
      <c r="F56" s="36">
        <v>0.04915343399999999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10" customFormat="1" ht="15.75">
      <c r="A57" s="18" t="s">
        <v>160</v>
      </c>
      <c r="B57" s="32" t="s">
        <v>163</v>
      </c>
      <c r="C57" s="38" t="s">
        <v>4</v>
      </c>
      <c r="D57" s="34">
        <f>E57*E$2*4+F57*E$2*8</f>
        <v>41.00755909008</v>
      </c>
      <c r="E57" s="35">
        <v>0.035785000000000004</v>
      </c>
      <c r="F57" s="36">
        <v>0.037982199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10" customFormat="1" ht="31.5">
      <c r="A58" s="18" t="s">
        <v>164</v>
      </c>
      <c r="B58" s="32" t="s">
        <v>165</v>
      </c>
      <c r="C58" s="30" t="s">
        <v>22</v>
      </c>
      <c r="D58" s="30" t="s">
        <v>22</v>
      </c>
      <c r="E58" s="35"/>
      <c r="F58" s="36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10" customFormat="1" ht="15.75">
      <c r="A59" s="18" t="s">
        <v>166</v>
      </c>
      <c r="B59" s="32" t="s">
        <v>167</v>
      </c>
      <c r="C59" s="38" t="s">
        <v>8</v>
      </c>
      <c r="D59" s="34">
        <f>E59*E$2*4+F59*E$2*8</f>
        <v>323.23605400416</v>
      </c>
      <c r="E59" s="35">
        <v>0.28207</v>
      </c>
      <c r="F59" s="36">
        <v>0.29938909799999996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0" customFormat="1" ht="15.75">
      <c r="A60" s="18" t="s">
        <v>168</v>
      </c>
      <c r="B60" s="32" t="s">
        <v>170</v>
      </c>
      <c r="C60" s="38" t="s">
        <v>6</v>
      </c>
      <c r="D60" s="34">
        <f>E60*E$2*4+F60*E$2*8</f>
        <v>28.94651229888</v>
      </c>
      <c r="E60" s="35">
        <v>0.02526</v>
      </c>
      <c r="F60" s="36">
        <v>0.026810964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10" customFormat="1" ht="15.75">
      <c r="A61" s="18" t="s">
        <v>169</v>
      </c>
      <c r="B61" s="32" t="s">
        <v>171</v>
      </c>
      <c r="C61" s="38" t="s">
        <v>8</v>
      </c>
      <c r="D61" s="34">
        <f>E61*E$2*4+F61*E$2*8</f>
        <v>14.47325614944</v>
      </c>
      <c r="E61" s="35">
        <v>0.01263</v>
      </c>
      <c r="F61" s="36">
        <v>0.013405482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10" customFormat="1" ht="15.75">
      <c r="A62" s="26" t="s">
        <v>172</v>
      </c>
      <c r="B62" s="40" t="s">
        <v>173</v>
      </c>
      <c r="C62" s="30" t="s">
        <v>22</v>
      </c>
      <c r="D62" s="30" t="s">
        <v>22</v>
      </c>
      <c r="E62" s="35"/>
      <c r="F62" s="36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10" customFormat="1" ht="15.75">
      <c r="A63" s="18" t="s">
        <v>57</v>
      </c>
      <c r="B63" s="41" t="s">
        <v>2</v>
      </c>
      <c r="C63" s="38" t="s">
        <v>122</v>
      </c>
      <c r="D63" s="34">
        <f>E63*E$2*4+F63*E$2*8</f>
        <v>35.8876447272156</v>
      </c>
      <c r="E63" s="35">
        <v>0.0313171375</v>
      </c>
      <c r="F63" s="36">
        <v>0.0332400097425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10" customFormat="1" ht="31.5">
      <c r="A64" s="26" t="s">
        <v>174</v>
      </c>
      <c r="B64" s="42" t="s">
        <v>175</v>
      </c>
      <c r="C64" s="30" t="s">
        <v>22</v>
      </c>
      <c r="D64" s="30" t="s">
        <v>22</v>
      </c>
      <c r="E64" s="35"/>
      <c r="F64" s="36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10" customFormat="1" ht="31.5">
      <c r="A65" s="18" t="s">
        <v>58</v>
      </c>
      <c r="B65" s="43" t="s">
        <v>176</v>
      </c>
      <c r="C65" s="38" t="s">
        <v>177</v>
      </c>
      <c r="D65" s="34">
        <f>E65*E$2*4+F65*E$2*8</f>
        <v>121.93838916371111</v>
      </c>
      <c r="E65" s="35">
        <v>0.1064088025</v>
      </c>
      <c r="F65" s="36">
        <v>0.11294230297349998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0" customFormat="1" ht="15.75">
      <c r="A66" s="18" t="s">
        <v>111</v>
      </c>
      <c r="B66" s="43" t="s">
        <v>178</v>
      </c>
      <c r="C66" s="38" t="s">
        <v>122</v>
      </c>
      <c r="D66" s="34">
        <f>E66*E$2*4+F66*E$2*8</f>
        <v>75.1777107542287</v>
      </c>
      <c r="E66" s="35">
        <v>0.06560337749999999</v>
      </c>
      <c r="F66" s="36">
        <v>0.06963142487849998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10" customFormat="1" ht="15.75">
      <c r="A67" s="26" t="s">
        <v>179</v>
      </c>
      <c r="B67" s="42" t="s">
        <v>180</v>
      </c>
      <c r="C67" s="9" t="s">
        <v>22</v>
      </c>
      <c r="D67" s="30" t="s">
        <v>22</v>
      </c>
      <c r="E67" s="35"/>
      <c r="F67" s="36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10" customFormat="1" ht="15.75">
      <c r="A68" s="18" t="s">
        <v>60</v>
      </c>
      <c r="B68" s="41" t="s">
        <v>181</v>
      </c>
      <c r="C68" s="38" t="s">
        <v>3</v>
      </c>
      <c r="D68" s="34">
        <f>E68*E$2*4+F68*E$2*8</f>
        <v>1067.4026410211998</v>
      </c>
      <c r="E68" s="35">
        <v>0.9314625</v>
      </c>
      <c r="F68" s="36">
        <v>0.9886542974999999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10" customFormat="1" ht="15.75">
      <c r="A69" s="18" t="s">
        <v>112</v>
      </c>
      <c r="B69" s="41" t="s">
        <v>1</v>
      </c>
      <c r="C69" s="30" t="s">
        <v>22</v>
      </c>
      <c r="D69" s="34">
        <f>E69*E$2*4+F69*E$2*8</f>
        <v>1477.9606737936479</v>
      </c>
      <c r="E69" s="35">
        <v>1.2897335</v>
      </c>
      <c r="F69" s="36">
        <v>1.3689231369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10" customFormat="1" ht="15.75">
      <c r="A70" s="18" t="s">
        <v>62</v>
      </c>
      <c r="B70" s="41" t="s">
        <v>182</v>
      </c>
      <c r="C70" s="9"/>
      <c r="D70" s="34">
        <f>E70*E$2*4+F70*E$2*8</f>
        <v>880.8134227426193</v>
      </c>
      <c r="E70" s="35">
        <v>0.7686365399999999</v>
      </c>
      <c r="F70" s="36">
        <v>0.8158308235559999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10" customFormat="1" ht="15.75">
      <c r="A71" s="18"/>
      <c r="B71" s="15" t="s">
        <v>64</v>
      </c>
      <c r="C71" s="9" t="s">
        <v>28</v>
      </c>
      <c r="D71" s="19">
        <f>SUM(D29:D50)+SUM(D53:D57)+SUM(D59:D61)+SUM(D63:D63)+SUM(D65:D66)+SUM(D68:D70)</f>
        <v>9492.229564794983</v>
      </c>
      <c r="E71" s="19">
        <f>SUM(E29:E50)+SUM(E53:E57)+SUM(E59:E61)+SUM(E63:E63)+SUM(E65:E66)+SUM(E68:E70)</f>
        <v>8.283337085</v>
      </c>
      <c r="F71" s="19">
        <f>SUM(F29:F50)+SUM(F53:F57)+SUM(F59:F61)+SUM(F63:F63)+SUM(F65:F66)+SUM(F68:F70)</f>
        <v>8.791933982019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4" ht="15.75">
      <c r="A72" s="47" t="s">
        <v>66</v>
      </c>
      <c r="B72" s="47"/>
      <c r="C72" s="47"/>
      <c r="D72" s="47"/>
    </row>
    <row r="73" spans="1:4" ht="15.75">
      <c r="A73" s="7" t="s">
        <v>67</v>
      </c>
      <c r="B73" s="8" t="s">
        <v>68</v>
      </c>
      <c r="C73" s="8" t="s">
        <v>69</v>
      </c>
      <c r="D73" s="22">
        <v>0</v>
      </c>
    </row>
    <row r="74" spans="1:4" ht="15.75">
      <c r="A74" s="7" t="s">
        <v>70</v>
      </c>
      <c r="B74" s="8" t="s">
        <v>71</v>
      </c>
      <c r="C74" s="8" t="s">
        <v>69</v>
      </c>
      <c r="D74" s="22">
        <v>0</v>
      </c>
    </row>
    <row r="75" spans="1:4" ht="15.75">
      <c r="A75" s="7" t="s">
        <v>72</v>
      </c>
      <c r="B75" s="8" t="s">
        <v>73</v>
      </c>
      <c r="C75" s="8" t="s">
        <v>69</v>
      </c>
      <c r="D75" s="8">
        <v>0</v>
      </c>
    </row>
    <row r="76" spans="1:4" ht="15.75">
      <c r="A76" s="7" t="s">
        <v>74</v>
      </c>
      <c r="B76" s="8" t="s">
        <v>75</v>
      </c>
      <c r="C76" s="8" t="s">
        <v>28</v>
      </c>
      <c r="D76" s="23">
        <v>-664.81</v>
      </c>
    </row>
    <row r="77" spans="1:4" ht="15.75">
      <c r="A77" s="47" t="s">
        <v>76</v>
      </c>
      <c r="B77" s="47"/>
      <c r="C77" s="47"/>
      <c r="D77" s="47"/>
    </row>
    <row r="78" spans="1:5" ht="31.5">
      <c r="A78" s="7" t="s">
        <v>77</v>
      </c>
      <c r="B78" s="8" t="s">
        <v>27</v>
      </c>
      <c r="C78" s="8" t="s">
        <v>28</v>
      </c>
      <c r="D78" s="8">
        <v>0</v>
      </c>
      <c r="E78" s="3" t="s">
        <v>100</v>
      </c>
    </row>
    <row r="79" spans="1:5" ht="31.5">
      <c r="A79" s="7" t="s">
        <v>78</v>
      </c>
      <c r="B79" s="8" t="s">
        <v>29</v>
      </c>
      <c r="C79" s="8" t="s">
        <v>28</v>
      </c>
      <c r="D79" s="8">
        <v>0</v>
      </c>
      <c r="E79" s="3" t="s">
        <v>100</v>
      </c>
    </row>
    <row r="80" spans="1:5" ht="31.5">
      <c r="A80" s="7" t="s">
        <v>79</v>
      </c>
      <c r="B80" s="8" t="s">
        <v>31</v>
      </c>
      <c r="C80" s="8" t="s">
        <v>28</v>
      </c>
      <c r="D80" s="8">
        <v>0</v>
      </c>
      <c r="E80" s="3" t="s">
        <v>100</v>
      </c>
    </row>
    <row r="81" spans="1:5" ht="31.5">
      <c r="A81" s="7" t="s">
        <v>80</v>
      </c>
      <c r="B81" s="8" t="s">
        <v>51</v>
      </c>
      <c r="C81" s="8" t="s">
        <v>28</v>
      </c>
      <c r="D81" s="8">
        <v>0</v>
      </c>
      <c r="E81" s="3" t="s">
        <v>100</v>
      </c>
    </row>
    <row r="82" spans="1:5" ht="31.5">
      <c r="A82" s="7" t="s">
        <v>81</v>
      </c>
      <c r="B82" s="8" t="s">
        <v>82</v>
      </c>
      <c r="C82" s="8" t="s">
        <v>28</v>
      </c>
      <c r="D82" s="8">
        <v>0</v>
      </c>
      <c r="E82" s="3" t="s">
        <v>100</v>
      </c>
    </row>
    <row r="83" spans="1:5" ht="31.5">
      <c r="A83" s="7" t="s">
        <v>83</v>
      </c>
      <c r="B83" s="8" t="s">
        <v>53</v>
      </c>
      <c r="C83" s="8" t="s">
        <v>28</v>
      </c>
      <c r="D83" s="8">
        <v>0</v>
      </c>
      <c r="E83" s="3" t="s">
        <v>100</v>
      </c>
    </row>
    <row r="84" spans="1:4" ht="15.75">
      <c r="A84" s="47" t="s">
        <v>84</v>
      </c>
      <c r="B84" s="47"/>
      <c r="C84" s="47"/>
      <c r="D84" s="47"/>
    </row>
    <row r="85" spans="1:5" ht="31.5">
      <c r="A85" s="7" t="s">
        <v>85</v>
      </c>
      <c r="B85" s="8" t="s">
        <v>68</v>
      </c>
      <c r="C85" s="8" t="s">
        <v>69</v>
      </c>
      <c r="D85" s="8">
        <v>0</v>
      </c>
      <c r="E85" s="3" t="s">
        <v>100</v>
      </c>
    </row>
    <row r="86" spans="1:5" ht="31.5">
      <c r="A86" s="7" t="s">
        <v>86</v>
      </c>
      <c r="B86" s="8" t="s">
        <v>71</v>
      </c>
      <c r="C86" s="8" t="s">
        <v>69</v>
      </c>
      <c r="D86" s="8">
        <v>0</v>
      </c>
      <c r="E86" s="3" t="s">
        <v>100</v>
      </c>
    </row>
    <row r="87" spans="1:5" ht="31.5">
      <c r="A87" s="7" t="s">
        <v>87</v>
      </c>
      <c r="B87" s="8" t="s">
        <v>88</v>
      </c>
      <c r="C87" s="8" t="s">
        <v>69</v>
      </c>
      <c r="D87" s="8">
        <v>0</v>
      </c>
      <c r="E87" s="3" t="s">
        <v>100</v>
      </c>
    </row>
    <row r="88" spans="1:5" ht="31.5">
      <c r="A88" s="7" t="s">
        <v>89</v>
      </c>
      <c r="B88" s="8" t="s">
        <v>75</v>
      </c>
      <c r="C88" s="8" t="s">
        <v>28</v>
      </c>
      <c r="D88" s="8">
        <v>0</v>
      </c>
      <c r="E88" s="3" t="s">
        <v>100</v>
      </c>
    </row>
    <row r="89" spans="1:4" ht="15.75">
      <c r="A89" s="47" t="s">
        <v>90</v>
      </c>
      <c r="B89" s="47"/>
      <c r="C89" s="47"/>
      <c r="D89" s="47"/>
    </row>
    <row r="90" spans="1:5" ht="15.75">
      <c r="A90" s="7" t="s">
        <v>91</v>
      </c>
      <c r="B90" s="8" t="s">
        <v>92</v>
      </c>
      <c r="C90" s="8" t="s">
        <v>69</v>
      </c>
      <c r="D90" s="8">
        <v>4</v>
      </c>
      <c r="E90" s="3" t="s">
        <v>99</v>
      </c>
    </row>
    <row r="91" spans="1:5" ht="15.75">
      <c r="A91" s="7" t="s">
        <v>93</v>
      </c>
      <c r="B91" s="8" t="s">
        <v>94</v>
      </c>
      <c r="C91" s="8" t="s">
        <v>69</v>
      </c>
      <c r="D91" s="8">
        <v>0</v>
      </c>
      <c r="E91" s="3" t="s">
        <v>99</v>
      </c>
    </row>
    <row r="92" spans="1:5" ht="31.5">
      <c r="A92" s="7" t="s">
        <v>95</v>
      </c>
      <c r="B92" s="8" t="s">
        <v>96</v>
      </c>
      <c r="C92" s="8" t="s">
        <v>28</v>
      </c>
      <c r="D92" s="8">
        <v>8700</v>
      </c>
      <c r="E92" s="3" t="s">
        <v>99</v>
      </c>
    </row>
    <row r="96" spans="1:4" ht="15.75">
      <c r="A96" s="46"/>
      <c r="B96" s="46"/>
      <c r="D96" s="20"/>
    </row>
  </sheetData>
  <sheetProtection password="CC29" sheet="1" objects="1" scenarios="1" selectLockedCells="1" selectUnlockedCells="1"/>
  <mergeCells count="10">
    <mergeCell ref="F27:F28"/>
    <mergeCell ref="A96:B96"/>
    <mergeCell ref="A89:D89"/>
    <mergeCell ref="A2:D2"/>
    <mergeCell ref="A26:D26"/>
    <mergeCell ref="A8:D8"/>
    <mergeCell ref="A72:D72"/>
    <mergeCell ref="A77:D77"/>
    <mergeCell ref="A84:D84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0" max="3" man="1"/>
    <brk id="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2022-03-28T08:37:14Z</dcterms:modified>
  <cp:category/>
  <cp:version/>
  <cp:contentType/>
  <cp:contentStatus/>
</cp:coreProperties>
</file>