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<sst xmlns="http://schemas.openxmlformats.org/spreadsheetml/2006/main" count="361" uniqueCount="250">
  <si>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</si>
  <si>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</si>
  <si>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</si>
  <si>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</si>
  <si>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</si>
  <si>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</si>
  <si>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</si>
  <si>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</si>
  <si>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</si>
  <si>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</si>
  <si>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</si>
  <si>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</si>
  <si>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</si>
  <si>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</si>
  <si>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</si>
  <si>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</si>
  <si>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</si>
  <si>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</si>
  <si>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</si>
  <si>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</si>
  <si>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</si>
  <si>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</si>
  <si>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</si>
  <si>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</si>
  <si>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</si>
  <si>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</si>
  <si>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</si>
  <si>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</si>
  <si>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</si>
  <si>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</si>
  <si>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</si>
  <si>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</si>
  <si>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</si>
  <si>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</si>
  <si>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</si>
  <si>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</si>
  <si>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</si>
  <si>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</si>
  <si>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</si>
  <si>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</si>
  <si>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</si>
  <si>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</si>
  <si>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</si>
  <si>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</si>
  <si>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</si>
  <si>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</si>
  <si>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</si>
  <si>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</si>
  <si>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</si>
  <si>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</si>
  <si>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</si>
  <si>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</si>
  <si>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</si>
  <si>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</si>
  <si>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</si>
  <si>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</si>
  <si>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</si>
  <si>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</si>
  <si>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</si>
  <si>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</si>
  <si>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</si>
  <si>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</si>
  <si>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</si>
  <si>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</si>
  <si>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</si>
  <si>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</si>
  <si>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</si>
  <si>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</si>
  <si>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</si>
  <si>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</si>
  <si>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</si>
  <si>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25.3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</si>
  <si>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</si>
  <si>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</si>
  <si>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</si>
  <si>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</si>
  <si>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</si>
  <si>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</si>
  <si>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</si>
  <si>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</si>
  <si>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</si>
  <si>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</si>
  <si>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</si>
  <si>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</si>
  <si>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</si>
  <si>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</si>
  <si>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</si>
  <si>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</si>
  <si>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</si>
  <si>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</si>
  <si>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</si>
  <si>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</si>
  <si>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</si>
  <si>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</si>
  <si>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</si>
  <si>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</si>
  <si>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</si>
  <si>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</si>
  <si>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</si>
  <si>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</si>
  <si>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</si>
  <si>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</si>
  <si>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</si>
  <si>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</si>
  <si>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</si>
  <si>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</si>
  <si>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</si>
  <si>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</si>
  <si>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</si>
  <si>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</si>
  <si>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</si>
  <si>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</si>
  <si>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</si>
  <si>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</si>
  <si>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</si>
  <si>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</si>
  <si>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</si>
  <si>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</si>
  <si>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21.5</t>
  </si>
  <si>
    <t>21.10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</si>
  <si>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</si>
  <si>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</si>
  <si>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</si>
  <si>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</si>
  <si>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</si>
  <si>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</si>
  <si>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</si>
  <si>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</si>
  <si>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</si>
  <si>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</si>
  <si>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</si>
  <si>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</si>
  <si>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</si>
  <si>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</si>
  <si>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</si>
  <si>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</si>
  <si>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</si>
  <si>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</si>
  <si>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</si>
  <si>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</si>
  <si>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</si>
  <si>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</si>
  <si>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</si>
  <si>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</si>
  <si>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</si>
  <si>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</si>
  <si>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</si>
  <si>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</si>
  <si>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</si>
  <si>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</si>
  <si>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</si>
  <si>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</si>
  <si>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</si>
  <si>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</si>
  <si>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</si>
  <si>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</si>
  <si>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</si>
  <si>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</si>
  <si>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</si>
  <si>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</si>
  <si>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</si>
  <si>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</si>
  <si>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</si>
  <si>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</si>
  <si>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</si>
  <si>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</si>
  <si>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</si>
  <si>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</si>
  <si>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</si>
  <si>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</si>
  <si>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</si>
  <si>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</si>
  <si>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</si>
  <si>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</si>
  <si>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</si>
  <si>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</si>
  <si>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</si>
  <si>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</si>
  <si>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</si>
  <si>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</si>
  <si>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</si>
  <si>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</si>
  <si>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</si>
  <si>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</si>
  <si>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</si>
  <si>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</si>
  <si>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</si>
  <si>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</si>
  <si>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</si>
  <si>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</si>
  <si>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</si>
  <si>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</si>
  <si>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</si>
  <si>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</si>
  <si>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</si>
  <si>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</si>
  <si>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</si>
  <si>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</si>
  <si>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</si>
  <si>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</si>
  <si>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</si>
  <si>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</si>
  <si>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</si>
  <si>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</si>
  <si>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</si>
  <si>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</si>
  <si>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</si>
  <si>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</si>
  <si>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</si>
  <si>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</si>
  <si>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</si>
  <si>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</si>
  <si>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</si>
  <si>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</si>
  <si>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</si>
  <si>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</si>
  <si>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</si>
  <si>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</si>
  <si>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</si>
  <si>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</si>
  <si>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</si>
  <si>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</si>
  <si>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</si>
  <si>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</si>
  <si>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</si>
  <si>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</si>
  <si>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</si>
  <si>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</si>
  <si>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</si>
  <si>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</si>
  <si>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</si>
  <si>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</si>
  <si>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подоконники</t>
  </si>
  <si>
    <t>27.6.3</t>
  </si>
  <si>
    <t xml:space="preserve">     оконные ограждения</t>
  </si>
  <si>
    <t>27.6.4</t>
  </si>
  <si>
    <t xml:space="preserve">     перила</t>
  </si>
  <si>
    <t>27.6.5</t>
  </si>
  <si>
    <t xml:space="preserve">     почтовые ящики</t>
  </si>
  <si>
    <t>27.6.6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</si>
  <si>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</si>
  <si>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</si>
  <si>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</si>
  <si>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</si>
  <si>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</si>
  <si>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</si>
  <si>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</si>
  <si>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01.01.21-31.08.21</t>
  </si>
  <si>
    <t>01.09.21-31.12.21</t>
  </si>
  <si>
    <t>Отчет об исполнении управляющей организацией ООО "УК "Слобода" договора управления за 2021 год по дому № 4а  ул. Кузнечная в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</si>
</sst>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4" fontId="38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179" fontId="3" fillId="0" borderId="12" xfId="0" applyNumberFormat="1" applyFont="1" applyBorder="1" applyAlignment="1">
      <alignment horizontal="right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50;&#1091;&#1079;&#1085;&#1077;&#1095;&#1085;&#1072;&#1103;,%20&#1076;.%204&#1072;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1964.86</v>
          </cell>
        </row>
        <row r="24">
          <cell r="D24">
            <v>-176535.91511999987</v>
          </cell>
        </row>
        <row r="25">
          <cell r="D25">
            <v>60243.16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AC124">
            <v>42676.367318619356</v>
          </cell>
        </row>
        <row r="125">
          <cell r="AC125">
            <v>47185.8454518885</v>
          </cell>
        </row>
        <row r="126">
          <cell r="AC126">
            <v>11060.898946152</v>
          </cell>
        </row>
      </sheetData>
      <sheetData sheetId="3">
        <row r="124">
          <cell r="AC124">
            <v>80415.23896480001</v>
          </cell>
        </row>
        <row r="125">
          <cell r="AC125">
            <v>88912.04132079998</v>
          </cell>
        </row>
        <row r="126">
          <cell r="AC126">
            <v>20842.093360000003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zoomScaleNormal="90" zoomScaleSheetLayoutView="100" zoomScalePageLayoutView="0" workbookViewId="0" topLeftCell="A1">
      <selection activeCell="A8" sqref="A8:D8"/>
    </sheetView>
  </sheetViews>
  <sheetFormatPr defaultColWidth="9.140625" defaultRowHeight="15"/>
  <cols>
    <col min="1" max="1" width="9.140625" style="12" customWidth="1"/>
    <col min="2" max="2" width="62.421875" style="10" customWidth="1"/>
    <col min="3" max="3" width="24.28125" style="10" customWidth="1"/>
    <col min="4" max="4" width="62.7109375" style="10" customWidth="1"/>
    <col min="5" max="5" width="18.7109375" style="10" hidden="1" customWidth="1"/>
    <col min="6" max="6" width="17.8515625" style="10" hidden="1" customWidth="1"/>
    <col min="7" max="12" width="9.140625" style="10" hidden="1" customWidth="1"/>
    <col min="13" max="22" width="9.140625" style="10" customWidth="1"/>
    <col min="23" max="16384" width="9.140625" style="2" customWidth="1"/>
  </cols>
  <sheetData>
    <row r="1" ht="15.75">
      <c r="E1" s="10" t="s">
        <v>111</v>
      </c>
    </row>
    <row r="2" spans="1:22" s="5" customFormat="1" ht="33.75" customHeight="1">
      <c r="A2" s="40" t="s">
        <v>249</v>
      </c>
      <c r="B2" s="40"/>
      <c r="C2" s="40"/>
      <c r="D2" s="40"/>
      <c r="E2" s="4">
        <v>2020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120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121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122</v>
      </c>
    </row>
    <row r="8" spans="1:4" ht="42.75" customHeight="1">
      <c r="A8" s="39" t="s">
        <v>63</v>
      </c>
      <c r="B8" s="39"/>
      <c r="C8" s="39"/>
      <c r="D8" s="39"/>
    </row>
    <row r="9" spans="1:4" ht="15.75">
      <c r="A9" s="6" t="s">
        <v>17</v>
      </c>
      <c r="B9" s="1" t="s">
        <v>32</v>
      </c>
      <c r="C9" s="1" t="s">
        <v>33</v>
      </c>
      <c r="D9" s="9">
        <f>'[1]по форме'!$D$23</f>
        <v>1964.86</v>
      </c>
    </row>
    <row r="10" spans="1:4" ht="15.75">
      <c r="A10" s="6" t="s">
        <v>18</v>
      </c>
      <c r="B10" s="1" t="s">
        <v>34</v>
      </c>
      <c r="C10" s="1" t="s">
        <v>33</v>
      </c>
      <c r="D10" s="9">
        <f>'[1]по форме'!$D$24</f>
        <v>-176535.91511999987</v>
      </c>
    </row>
    <row r="11" spans="1:4" ht="15.75">
      <c r="A11" s="6" t="s">
        <v>35</v>
      </c>
      <c r="B11" s="1" t="s">
        <v>36</v>
      </c>
      <c r="C11" s="1" t="s">
        <v>33</v>
      </c>
      <c r="D11" s="37">
        <f>'[1]по форме'!$D$25</f>
        <v>60243.16</v>
      </c>
    </row>
    <row r="12" spans="1:4" ht="31.5">
      <c r="A12" s="6" t="s">
        <v>37</v>
      </c>
      <c r="B12" s="1" t="s">
        <v>38</v>
      </c>
      <c r="C12" s="1" t="s">
        <v>33</v>
      </c>
      <c r="D12" s="37">
        <f>D13+D14+D15</f>
        <v>291092.48536225985</v>
      </c>
    </row>
    <row r="13" spans="1:4" ht="15.75">
      <c r="A13" s="6" t="s">
        <v>54</v>
      </c>
      <c r="B13" s="13" t="s">
        <v>39</v>
      </c>
      <c r="C13" s="1" t="s">
        <v>33</v>
      </c>
      <c r="D13" s="37">
        <f>'[2]УК 2020'!$AC$125+'[2]УК 2021'!$AC$125</f>
        <v>136097.88677268848</v>
      </c>
    </row>
    <row r="14" spans="1:4" ht="15.75">
      <c r="A14" s="6" t="s">
        <v>55</v>
      </c>
      <c r="B14" s="13" t="s">
        <v>40</v>
      </c>
      <c r="C14" s="1" t="s">
        <v>33</v>
      </c>
      <c r="D14" s="37">
        <f>'[2]УК 2020'!$AC$124+'[2]УК 2021'!$AC$124</f>
        <v>123091.60628341936</v>
      </c>
    </row>
    <row r="15" spans="1:4" ht="15.75">
      <c r="A15" s="6" t="s">
        <v>56</v>
      </c>
      <c r="B15" s="13" t="s">
        <v>41</v>
      </c>
      <c r="C15" s="1" t="s">
        <v>33</v>
      </c>
      <c r="D15" s="37">
        <f>'[2]УК 2020'!$AC$126+'[2]УК 2021'!$AC$126</f>
        <v>31902.992306152002</v>
      </c>
    </row>
    <row r="16" spans="1:6" ht="15.75">
      <c r="A16" s="13" t="s">
        <v>42</v>
      </c>
      <c r="B16" s="13" t="s">
        <v>43</v>
      </c>
      <c r="C16" s="13" t="s">
        <v>33</v>
      </c>
      <c r="D16" s="14">
        <f>D17</f>
        <v>260172.25536225984</v>
      </c>
      <c r="E16" s="10">
        <v>260172.26</v>
      </c>
      <c r="F16" s="15">
        <f>D16-E16</f>
        <v>-0.004637740174075589</v>
      </c>
    </row>
    <row r="17" spans="1:4" ht="31.5">
      <c r="A17" s="13" t="s">
        <v>19</v>
      </c>
      <c r="B17" s="13" t="s">
        <v>57</v>
      </c>
      <c r="C17" s="13" t="s">
        <v>33</v>
      </c>
      <c r="D17" s="14">
        <f>D12-D25+D106+D122</f>
        <v>260172.25536225984</v>
      </c>
    </row>
    <row r="18" spans="1:4" ht="31.5">
      <c r="A18" s="13" t="s">
        <v>44</v>
      </c>
      <c r="B18" s="13" t="s">
        <v>58</v>
      </c>
      <c r="C18" s="13" t="s">
        <v>33</v>
      </c>
      <c r="D18" s="14">
        <v>0</v>
      </c>
    </row>
    <row r="19" spans="1:4" ht="15.75">
      <c r="A19" s="13" t="s">
        <v>20</v>
      </c>
      <c r="B19" s="13" t="s">
        <v>45</v>
      </c>
      <c r="C19" s="13" t="s">
        <v>33</v>
      </c>
      <c r="D19" s="14">
        <v>0</v>
      </c>
    </row>
    <row r="20" spans="1:4" ht="15.75">
      <c r="A20" s="13" t="s">
        <v>21</v>
      </c>
      <c r="B20" s="13" t="s">
        <v>46</v>
      </c>
      <c r="C20" s="13" t="s">
        <v>33</v>
      </c>
      <c r="D20" s="14">
        <v>0</v>
      </c>
    </row>
    <row r="21" spans="1:4" ht="15.75">
      <c r="A21" s="13" t="s">
        <v>47</v>
      </c>
      <c r="B21" s="13" t="s">
        <v>48</v>
      </c>
      <c r="C21" s="13" t="s">
        <v>33</v>
      </c>
      <c r="D21" s="14">
        <v>0</v>
      </c>
    </row>
    <row r="22" spans="1:4" ht="15.75">
      <c r="A22" s="13" t="s">
        <v>49</v>
      </c>
      <c r="B22" s="13" t="s">
        <v>50</v>
      </c>
      <c r="C22" s="13" t="s">
        <v>33</v>
      </c>
      <c r="D22" s="14">
        <f>D16+D10+D9</f>
        <v>85601.20024225996</v>
      </c>
    </row>
    <row r="23" spans="1:4" ht="15.75">
      <c r="A23" s="13" t="s">
        <v>51</v>
      </c>
      <c r="B23" s="13" t="s">
        <v>59</v>
      </c>
      <c r="C23" s="13" t="s">
        <v>33</v>
      </c>
      <c r="D23" s="14">
        <v>2517.64</v>
      </c>
    </row>
    <row r="24" spans="1:4" ht="15.75">
      <c r="A24" s="13" t="s">
        <v>52</v>
      </c>
      <c r="B24" s="13" t="s">
        <v>60</v>
      </c>
      <c r="C24" s="13" t="s">
        <v>33</v>
      </c>
      <c r="D24" s="14">
        <f>D22-D101</f>
        <v>-205491.70931999997</v>
      </c>
    </row>
    <row r="25" spans="1:5" ht="15.75">
      <c r="A25" s="13" t="s">
        <v>53</v>
      </c>
      <c r="B25" s="13" t="s">
        <v>61</v>
      </c>
      <c r="C25" s="13" t="s">
        <v>33</v>
      </c>
      <c r="D25" s="14">
        <v>63563.66</v>
      </c>
      <c r="E25" s="15">
        <f>D25+F16</f>
        <v>63563.65536225983</v>
      </c>
    </row>
    <row r="26" spans="1:4" ht="35.25" customHeight="1">
      <c r="A26" s="39" t="s">
        <v>62</v>
      </c>
      <c r="B26" s="39"/>
      <c r="C26" s="39"/>
      <c r="D26" s="39"/>
    </row>
    <row r="27" spans="1:22" s="5" customFormat="1" ht="31.5" customHeight="1">
      <c r="A27" s="11" t="s">
        <v>22</v>
      </c>
      <c r="B27" s="3" t="s">
        <v>64</v>
      </c>
      <c r="C27" s="3" t="s">
        <v>123</v>
      </c>
      <c r="D27" s="17" t="s">
        <v>124</v>
      </c>
      <c r="E27" s="38" t="s">
        <v>247</v>
      </c>
      <c r="F27" s="38" t="s">
        <v>248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1" t="s">
        <v>125</v>
      </c>
      <c r="B28" s="18" t="s">
        <v>126</v>
      </c>
      <c r="C28" s="19" t="s">
        <v>27</v>
      </c>
      <c r="D28" s="20" t="s">
        <v>27</v>
      </c>
      <c r="E28" s="38"/>
      <c r="F28" s="38"/>
    </row>
    <row r="29" spans="1:6" ht="15.75">
      <c r="A29" s="21" t="s">
        <v>67</v>
      </c>
      <c r="B29" s="29" t="s">
        <v>127</v>
      </c>
      <c r="C29" s="23" t="s">
        <v>128</v>
      </c>
      <c r="D29" s="24">
        <f>E29*E$2*8+F29*E$2*4</f>
        <v>803.5367672083198</v>
      </c>
      <c r="E29" s="25">
        <v>0.03248436</v>
      </c>
      <c r="F29" s="36">
        <v>0.03447889970399999</v>
      </c>
    </row>
    <row r="30" spans="1:6" ht="15.75">
      <c r="A30" s="21" t="s">
        <v>68</v>
      </c>
      <c r="B30" s="29" t="s">
        <v>114</v>
      </c>
      <c r="C30" s="23" t="s">
        <v>128</v>
      </c>
      <c r="D30" s="24">
        <f aca="true" t="shared" si="0" ref="D30:D59">E30*E$2*8+F30*E$2*4</f>
        <v>541.9395200300801</v>
      </c>
      <c r="E30" s="25">
        <v>0.021908840000000002</v>
      </c>
      <c r="F30" s="36">
        <v>0.023254042776</v>
      </c>
    </row>
    <row r="31" spans="1:6" ht="15.75">
      <c r="A31" s="21" t="s">
        <v>70</v>
      </c>
      <c r="B31" s="29" t="s">
        <v>79</v>
      </c>
      <c r="C31" s="23" t="s">
        <v>128</v>
      </c>
      <c r="D31" s="24">
        <f t="shared" si="0"/>
        <v>481.64302078</v>
      </c>
      <c r="E31" s="25">
        <v>0.01947125</v>
      </c>
      <c r="F31" s="36">
        <v>0.020666784749999997</v>
      </c>
    </row>
    <row r="32" spans="1:6" ht="15.75">
      <c r="A32" s="21" t="s">
        <v>117</v>
      </c>
      <c r="B32" s="29" t="s">
        <v>129</v>
      </c>
      <c r="C32" s="23" t="s">
        <v>128</v>
      </c>
      <c r="D32" s="24">
        <f t="shared" si="0"/>
        <v>1465.9651467070398</v>
      </c>
      <c r="E32" s="25">
        <v>0.05926417</v>
      </c>
      <c r="F32" s="36">
        <v>0.062902990038</v>
      </c>
    </row>
    <row r="33" spans="1:22" s="5" customFormat="1" ht="15.75">
      <c r="A33" s="21" t="s">
        <v>118</v>
      </c>
      <c r="B33" s="29" t="s">
        <v>0</v>
      </c>
      <c r="C33" s="23" t="s">
        <v>128</v>
      </c>
      <c r="D33" s="24">
        <f t="shared" si="0"/>
        <v>15166.339924930962</v>
      </c>
      <c r="E33" s="25">
        <v>0.613125455</v>
      </c>
      <c r="F33" s="36">
        <v>0.650771357937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1" t="s">
        <v>72</v>
      </c>
      <c r="B34" s="29" t="s">
        <v>130</v>
      </c>
      <c r="C34" s="23" t="s">
        <v>128</v>
      </c>
      <c r="D34" s="24">
        <f t="shared" si="0"/>
        <v>1751.72264919792</v>
      </c>
      <c r="E34" s="25">
        <v>0.07081641</v>
      </c>
      <c r="F34" s="36">
        <v>0.07516453757399999</v>
      </c>
    </row>
    <row r="35" spans="1:6" ht="15.75">
      <c r="A35" s="21" t="s">
        <v>73</v>
      </c>
      <c r="B35" s="29" t="s">
        <v>115</v>
      </c>
      <c r="C35" s="23" t="s">
        <v>128</v>
      </c>
      <c r="D35" s="24">
        <f t="shared" si="0"/>
        <v>2775.6957113761996</v>
      </c>
      <c r="E35" s="25">
        <v>0.1122122875</v>
      </c>
      <c r="F35" s="36">
        <v>0.11910212195249999</v>
      </c>
    </row>
    <row r="36" spans="1:6" ht="15.75">
      <c r="A36" s="21" t="s">
        <v>75</v>
      </c>
      <c r="B36" s="29" t="s">
        <v>15</v>
      </c>
      <c r="C36" s="23" t="s">
        <v>128</v>
      </c>
      <c r="D36" s="24">
        <f t="shared" si="0"/>
        <v>4847.437604435079</v>
      </c>
      <c r="E36" s="25">
        <v>0.1959660275</v>
      </c>
      <c r="F36" s="36">
        <v>0.20799834158849997</v>
      </c>
    </row>
    <row r="37" spans="1:6" ht="31.5">
      <c r="A37" s="21" t="s">
        <v>76</v>
      </c>
      <c r="B37" s="29" t="s">
        <v>131</v>
      </c>
      <c r="C37" s="23" t="s">
        <v>128</v>
      </c>
      <c r="D37" s="24">
        <f t="shared" si="0"/>
        <v>21.7390228298</v>
      </c>
      <c r="E37" s="25">
        <v>0.0008788375</v>
      </c>
      <c r="F37" s="36">
        <v>0.0009327981224999999</v>
      </c>
    </row>
    <row r="38" spans="1:6" ht="15.75">
      <c r="A38" s="21" t="s">
        <v>119</v>
      </c>
      <c r="B38" s="29" t="s">
        <v>132</v>
      </c>
      <c r="C38" s="23" t="s">
        <v>128</v>
      </c>
      <c r="D38" s="24">
        <f t="shared" si="0"/>
        <v>3738.5391620522396</v>
      </c>
      <c r="E38" s="25">
        <v>0.151136895</v>
      </c>
      <c r="F38" s="36">
        <v>0.16041670035299999</v>
      </c>
    </row>
    <row r="39" spans="1:6" ht="15.75">
      <c r="A39" s="21" t="s">
        <v>77</v>
      </c>
      <c r="B39" s="29" t="s">
        <v>133</v>
      </c>
      <c r="C39" s="23" t="s">
        <v>128</v>
      </c>
      <c r="D39" s="24">
        <f t="shared" si="0"/>
        <v>9107.92159246556</v>
      </c>
      <c r="E39" s="25">
        <v>0.36820344250000003</v>
      </c>
      <c r="F39" s="36">
        <v>0.3908111338695</v>
      </c>
    </row>
    <row r="40" spans="1:6" ht="31.5">
      <c r="A40" s="21" t="s">
        <v>134</v>
      </c>
      <c r="B40" s="29" t="s">
        <v>135</v>
      </c>
      <c r="C40" s="23" t="s">
        <v>128</v>
      </c>
      <c r="D40" s="24">
        <f t="shared" si="0"/>
        <v>115.80260305024</v>
      </c>
      <c r="E40" s="25">
        <v>0.00468152</v>
      </c>
      <c r="F40" s="36">
        <v>0.004968965327999999</v>
      </c>
    </row>
    <row r="41" spans="1:6" ht="31.5">
      <c r="A41" s="21" t="s">
        <v>136</v>
      </c>
      <c r="B41" s="29" t="s">
        <v>137</v>
      </c>
      <c r="C41" s="23" t="s">
        <v>128</v>
      </c>
      <c r="D41" s="24">
        <f t="shared" si="0"/>
        <v>418.30045485795995</v>
      </c>
      <c r="E41" s="25">
        <v>0.0169105175</v>
      </c>
      <c r="F41" s="36">
        <v>0.0179488232745</v>
      </c>
    </row>
    <row r="42" spans="1:6" ht="31.5">
      <c r="A42" s="21" t="s">
        <v>138</v>
      </c>
      <c r="B42" s="29" t="s">
        <v>139</v>
      </c>
      <c r="C42" s="23" t="s">
        <v>128</v>
      </c>
      <c r="D42" s="24">
        <f t="shared" si="0"/>
        <v>2509.80272914776</v>
      </c>
      <c r="E42" s="25">
        <v>0.101463105</v>
      </c>
      <c r="F42" s="36">
        <v>0.10769293964699998</v>
      </c>
    </row>
    <row r="43" spans="1:6" ht="15.75">
      <c r="A43" s="21" t="s">
        <v>140</v>
      </c>
      <c r="B43" s="29" t="s">
        <v>141</v>
      </c>
      <c r="C43" s="23" t="s">
        <v>128</v>
      </c>
      <c r="D43" s="24">
        <f t="shared" si="0"/>
        <v>4544.80957883796</v>
      </c>
      <c r="E43" s="25">
        <v>0.1837317675</v>
      </c>
      <c r="F43" s="36">
        <v>0.19501289802449998</v>
      </c>
    </row>
    <row r="44" spans="1:6" ht="15.75">
      <c r="A44" s="21" t="s">
        <v>142</v>
      </c>
      <c r="B44" s="29" t="s">
        <v>143</v>
      </c>
      <c r="C44" s="23" t="s">
        <v>128</v>
      </c>
      <c r="D44" s="24">
        <f t="shared" si="0"/>
        <v>8305.79070218276</v>
      </c>
      <c r="E44" s="25">
        <v>0.3357759175</v>
      </c>
      <c r="F44" s="36">
        <v>0.3563925588345</v>
      </c>
    </row>
    <row r="45" spans="1:6" ht="15.75">
      <c r="A45" s="21" t="s">
        <v>144</v>
      </c>
      <c r="B45" s="29" t="s">
        <v>145</v>
      </c>
      <c r="C45" s="23" t="s">
        <v>128</v>
      </c>
      <c r="D45" s="24">
        <f t="shared" si="0"/>
        <v>1097.9638440732401</v>
      </c>
      <c r="E45" s="25">
        <v>0.0443870825</v>
      </c>
      <c r="F45" s="36">
        <v>0.0471124493655</v>
      </c>
    </row>
    <row r="46" spans="1:6" ht="15.75">
      <c r="A46" s="21" t="s">
        <v>146</v>
      </c>
      <c r="B46" s="29" t="s">
        <v>14</v>
      </c>
      <c r="C46" s="23" t="s">
        <v>128</v>
      </c>
      <c r="D46" s="24">
        <f t="shared" si="0"/>
        <v>18065.3883191426</v>
      </c>
      <c r="E46" s="25">
        <v>0.7303244875</v>
      </c>
      <c r="F46" s="36">
        <v>0.7751664110325</v>
      </c>
    </row>
    <row r="47" spans="1:6" ht="31.5">
      <c r="A47" s="21" t="s">
        <v>147</v>
      </c>
      <c r="B47" s="29" t="s">
        <v>148</v>
      </c>
      <c r="C47" s="23" t="s">
        <v>128</v>
      </c>
      <c r="D47" s="24">
        <f t="shared" si="0"/>
        <v>1879.2148585362797</v>
      </c>
      <c r="E47" s="25">
        <v>0.0759705025</v>
      </c>
      <c r="F47" s="36">
        <v>0.08063509135349999</v>
      </c>
    </row>
    <row r="48" spans="1:6" ht="31.5">
      <c r="A48" s="21" t="s">
        <v>149</v>
      </c>
      <c r="B48" s="29" t="s">
        <v>150</v>
      </c>
      <c r="C48" s="23" t="s">
        <v>128</v>
      </c>
      <c r="D48" s="24">
        <f t="shared" si="0"/>
        <v>4090.65926237924</v>
      </c>
      <c r="E48" s="25">
        <v>0.1653719575</v>
      </c>
      <c r="F48" s="36">
        <v>0.17552579569049997</v>
      </c>
    </row>
    <row r="49" spans="1:6" ht="31.5">
      <c r="A49" s="21" t="s">
        <v>151</v>
      </c>
      <c r="B49" s="29" t="s">
        <v>152</v>
      </c>
      <c r="C49" s="23" t="s">
        <v>128</v>
      </c>
      <c r="D49" s="24">
        <f t="shared" si="0"/>
        <v>1494.4732065856401</v>
      </c>
      <c r="E49" s="25">
        <v>0.060416657500000005</v>
      </c>
      <c r="F49" s="36">
        <v>0.0641262402705</v>
      </c>
    </row>
    <row r="50" spans="1:6" ht="31.5">
      <c r="A50" s="21" t="s">
        <v>153</v>
      </c>
      <c r="B50" s="29" t="s">
        <v>154</v>
      </c>
      <c r="C50" s="23" t="s">
        <v>128</v>
      </c>
      <c r="D50" s="24">
        <f t="shared" si="0"/>
        <v>2892.5397047416395</v>
      </c>
      <c r="E50" s="25">
        <v>0.11693590749999999</v>
      </c>
      <c r="F50" s="36">
        <v>0.12411577222049998</v>
      </c>
    </row>
    <row r="51" spans="1:6" ht="15.75">
      <c r="A51" s="21" t="s">
        <v>155</v>
      </c>
      <c r="B51" s="29" t="s">
        <v>112</v>
      </c>
      <c r="C51" s="23" t="s">
        <v>128</v>
      </c>
      <c r="D51" s="24">
        <f t="shared" si="0"/>
        <v>2075.07434206752</v>
      </c>
      <c r="E51" s="25">
        <v>0.08388846</v>
      </c>
      <c r="F51" s="36">
        <v>0.08903921144399998</v>
      </c>
    </row>
    <row r="52" spans="1:6" ht="15.75">
      <c r="A52" s="21" t="s">
        <v>156</v>
      </c>
      <c r="B52" s="29" t="s">
        <v>158</v>
      </c>
      <c r="C52" s="23" t="s">
        <v>128</v>
      </c>
      <c r="D52" s="24">
        <f t="shared" si="0"/>
        <v>588.04707623556</v>
      </c>
      <c r="E52" s="25">
        <v>0.023772817499999998</v>
      </c>
      <c r="F52" s="36">
        <v>0.025232468494499994</v>
      </c>
    </row>
    <row r="53" spans="1:6" ht="31.5">
      <c r="A53" s="21" t="s">
        <v>157</v>
      </c>
      <c r="B53" s="29" t="s">
        <v>160</v>
      </c>
      <c r="C53" s="23" t="s">
        <v>128</v>
      </c>
      <c r="D53" s="24">
        <f t="shared" si="0"/>
        <v>7513.813367473158</v>
      </c>
      <c r="E53" s="25">
        <v>0.3037588675</v>
      </c>
      <c r="F53" s="36">
        <v>0.32240966196449994</v>
      </c>
    </row>
    <row r="54" spans="1:6" ht="15.75">
      <c r="A54" s="21" t="s">
        <v>159</v>
      </c>
      <c r="B54" s="29" t="s">
        <v>162</v>
      </c>
      <c r="C54" s="23" t="s">
        <v>128</v>
      </c>
      <c r="D54" s="24">
        <f t="shared" si="0"/>
        <v>260.3475788</v>
      </c>
      <c r="E54" s="25">
        <v>0.010525</v>
      </c>
      <c r="F54" s="36">
        <v>0.011171234999999998</v>
      </c>
    </row>
    <row r="55" spans="1:6" ht="15.75">
      <c r="A55" s="21" t="s">
        <v>161</v>
      </c>
      <c r="B55" s="29" t="s">
        <v>164</v>
      </c>
      <c r="C55" s="23" t="s">
        <v>165</v>
      </c>
      <c r="D55" s="24">
        <f t="shared" si="0"/>
        <v>10697.864256197161</v>
      </c>
      <c r="E55" s="25">
        <v>0.4324796175</v>
      </c>
      <c r="F55" s="36">
        <v>0.45903386601449997</v>
      </c>
    </row>
    <row r="56" spans="1:6" ht="31.5">
      <c r="A56" s="21" t="s">
        <v>163</v>
      </c>
      <c r="B56" s="29" t="s">
        <v>167</v>
      </c>
      <c r="C56" s="23" t="s">
        <v>6</v>
      </c>
      <c r="D56" s="24">
        <f t="shared" si="0"/>
        <v>4586.62139999324</v>
      </c>
      <c r="E56" s="25">
        <v>0.1854220825</v>
      </c>
      <c r="F56" s="36">
        <v>0.19680699836549997</v>
      </c>
    </row>
    <row r="57" spans="1:6" ht="15.75">
      <c r="A57" s="21" t="s">
        <v>166</v>
      </c>
      <c r="B57" s="29" t="s">
        <v>169</v>
      </c>
      <c r="C57" s="23" t="s">
        <v>6</v>
      </c>
      <c r="D57" s="24">
        <f t="shared" si="0"/>
        <v>3272.647169789639</v>
      </c>
      <c r="E57" s="25">
        <v>0.13230240749999997</v>
      </c>
      <c r="F57" s="36">
        <v>0.14042577532049996</v>
      </c>
    </row>
    <row r="58" spans="1:6" ht="15.75">
      <c r="A58" s="21" t="s">
        <v>168</v>
      </c>
      <c r="B58" s="29" t="s">
        <v>171</v>
      </c>
      <c r="C58" s="23" t="s">
        <v>172</v>
      </c>
      <c r="D58" s="24">
        <f t="shared" si="0"/>
        <v>4304.82118070012</v>
      </c>
      <c r="E58" s="25">
        <v>0.1740298225</v>
      </c>
      <c r="F58" s="36">
        <v>0.18471525360149996</v>
      </c>
    </row>
    <row r="59" spans="1:22" s="5" customFormat="1" ht="24.75" customHeight="1">
      <c r="A59" s="21" t="s">
        <v>170</v>
      </c>
      <c r="B59" s="29" t="s">
        <v>173</v>
      </c>
      <c r="C59" s="23" t="s">
        <v>172</v>
      </c>
      <c r="D59" s="24">
        <f t="shared" si="0"/>
        <v>1590.90594977316</v>
      </c>
      <c r="E59" s="25">
        <v>0.0643151175</v>
      </c>
      <c r="F59" s="36">
        <v>0.0682640657145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6" t="s">
        <v>174</v>
      </c>
      <c r="B60" s="27" t="s">
        <v>175</v>
      </c>
      <c r="C60" s="28" t="s">
        <v>27</v>
      </c>
      <c r="D60" s="28" t="s">
        <v>27</v>
      </c>
      <c r="E60" s="25"/>
      <c r="F60" s="36"/>
    </row>
    <row r="61" spans="1:6" ht="31.5">
      <c r="A61" s="21" t="s">
        <v>176</v>
      </c>
      <c r="B61" s="29" t="s">
        <v>177</v>
      </c>
      <c r="C61" s="28" t="s">
        <v>27</v>
      </c>
      <c r="D61" s="28" t="s">
        <v>27</v>
      </c>
      <c r="E61" s="25"/>
      <c r="F61" s="36"/>
    </row>
    <row r="62" spans="1:6" ht="31.5">
      <c r="A62" s="6" t="s">
        <v>178</v>
      </c>
      <c r="B62" s="29" t="s">
        <v>8</v>
      </c>
      <c r="C62" s="23" t="s">
        <v>179</v>
      </c>
      <c r="D62" s="24">
        <f aca="true" t="shared" si="1" ref="D62:D69">E62*E$2*8+F62*E$2*4</f>
        <v>4139.52650292</v>
      </c>
      <c r="E62" s="25">
        <v>0.1673475</v>
      </c>
      <c r="F62" s="36">
        <v>0.1776226365</v>
      </c>
    </row>
    <row r="63" spans="1:6" ht="31.5">
      <c r="A63" s="6" t="s">
        <v>180</v>
      </c>
      <c r="B63" s="29" t="s">
        <v>181</v>
      </c>
      <c r="C63" s="23" t="s">
        <v>11</v>
      </c>
      <c r="D63" s="24">
        <f t="shared" si="1"/>
        <v>7836.46212188</v>
      </c>
      <c r="E63" s="25">
        <v>0.3168025</v>
      </c>
      <c r="F63" s="36">
        <v>0.3362541735</v>
      </c>
    </row>
    <row r="64" spans="1:22" s="5" customFormat="1" ht="25.5" customHeight="1">
      <c r="A64" s="6" t="s">
        <v>182</v>
      </c>
      <c r="B64" s="29" t="s">
        <v>183</v>
      </c>
      <c r="C64" s="23" t="s">
        <v>10</v>
      </c>
      <c r="D64" s="24">
        <f t="shared" si="1"/>
        <v>2004.67635676</v>
      </c>
      <c r="E64" s="25">
        <v>0.0810425</v>
      </c>
      <c r="F64" s="36">
        <v>0.08601850949999999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6" ht="15.75">
      <c r="A65" s="6" t="s">
        <v>184</v>
      </c>
      <c r="B65" s="29" t="s">
        <v>13</v>
      </c>
      <c r="C65" s="23" t="s">
        <v>10</v>
      </c>
      <c r="D65" s="24">
        <f t="shared" si="1"/>
        <v>4113.49174504</v>
      </c>
      <c r="E65" s="25">
        <v>0.166295</v>
      </c>
      <c r="F65" s="36">
        <v>0.17650551299999998</v>
      </c>
    </row>
    <row r="66" spans="1:6" ht="15.75">
      <c r="A66" s="6" t="s">
        <v>185</v>
      </c>
      <c r="B66" s="29" t="s">
        <v>116</v>
      </c>
      <c r="C66" s="23" t="s">
        <v>128</v>
      </c>
      <c r="D66" s="24">
        <f t="shared" si="1"/>
        <v>1067.42507308</v>
      </c>
      <c r="E66" s="25">
        <v>0.0431525</v>
      </c>
      <c r="F66" s="36">
        <v>0.0458020635</v>
      </c>
    </row>
    <row r="67" spans="1:6" ht="31.5">
      <c r="A67" s="6" t="s">
        <v>186</v>
      </c>
      <c r="B67" s="29" t="s">
        <v>187</v>
      </c>
      <c r="C67" s="23" t="s">
        <v>128</v>
      </c>
      <c r="D67" s="24">
        <f t="shared" si="1"/>
        <v>5623.50770208</v>
      </c>
      <c r="E67" s="25">
        <v>0.22734</v>
      </c>
      <c r="F67" s="36">
        <v>0.24129867599999996</v>
      </c>
    </row>
    <row r="68" spans="1:6" ht="15.75">
      <c r="A68" s="6" t="s">
        <v>188</v>
      </c>
      <c r="B68" s="29" t="s">
        <v>189</v>
      </c>
      <c r="C68" s="23" t="s">
        <v>9</v>
      </c>
      <c r="D68" s="24">
        <f t="shared" si="1"/>
        <v>1145.52934672</v>
      </c>
      <c r="E68" s="25">
        <v>0.04631</v>
      </c>
      <c r="F68" s="36">
        <v>0.04915343399999999</v>
      </c>
    </row>
    <row r="69" spans="1:6" ht="15.75">
      <c r="A69" s="6" t="s">
        <v>190</v>
      </c>
      <c r="B69" s="29" t="s">
        <v>191</v>
      </c>
      <c r="C69" s="23" t="s">
        <v>7</v>
      </c>
      <c r="D69" s="24">
        <f t="shared" si="1"/>
        <v>885.1817679200001</v>
      </c>
      <c r="E69" s="25">
        <v>0.035785000000000004</v>
      </c>
      <c r="F69" s="36">
        <v>0.037982199</v>
      </c>
    </row>
    <row r="70" spans="1:22" s="5" customFormat="1" ht="27.75" customHeight="1">
      <c r="A70" s="6" t="s">
        <v>69</v>
      </c>
      <c r="B70" s="29" t="s">
        <v>192</v>
      </c>
      <c r="C70" s="20" t="s">
        <v>27</v>
      </c>
      <c r="D70" s="20" t="s">
        <v>27</v>
      </c>
      <c r="E70" s="25"/>
      <c r="F70" s="36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6" ht="15.75">
      <c r="A71" s="6" t="s">
        <v>193</v>
      </c>
      <c r="B71" s="29" t="s">
        <v>194</v>
      </c>
      <c r="C71" s="30" t="s">
        <v>11</v>
      </c>
      <c r="D71" s="24">
        <f aca="true" t="shared" si="2" ref="D71:D76">E71*E$2*8+F71*E$2*4</f>
        <v>6977.315111839999</v>
      </c>
      <c r="E71" s="25">
        <v>0.28207</v>
      </c>
      <c r="F71" s="36">
        <v>0.29938909799999996</v>
      </c>
    </row>
    <row r="72" spans="1:6" ht="15.75">
      <c r="A72" s="6" t="s">
        <v>195</v>
      </c>
      <c r="B72" s="29" t="s">
        <v>196</v>
      </c>
      <c r="C72" s="30" t="s">
        <v>11</v>
      </c>
      <c r="D72" s="24">
        <f t="shared" si="2"/>
        <v>16714.31455896</v>
      </c>
      <c r="E72" s="25">
        <v>0.675705</v>
      </c>
      <c r="F72" s="36">
        <v>0.717193287</v>
      </c>
    </row>
    <row r="73" spans="1:6" ht="15.75">
      <c r="A73" s="6" t="s">
        <v>197</v>
      </c>
      <c r="B73" s="29" t="s">
        <v>113</v>
      </c>
      <c r="C73" s="30" t="s">
        <v>198</v>
      </c>
      <c r="D73" s="24">
        <f t="shared" si="2"/>
        <v>1483.98119916</v>
      </c>
      <c r="E73" s="25">
        <v>0.059992500000000004</v>
      </c>
      <c r="F73" s="36">
        <v>0.0636760395</v>
      </c>
    </row>
    <row r="74" spans="1:6" ht="15.75">
      <c r="A74" s="6" t="s">
        <v>199</v>
      </c>
      <c r="B74" s="29" t="s">
        <v>200</v>
      </c>
      <c r="C74" s="30" t="s">
        <v>9</v>
      </c>
      <c r="D74" s="24">
        <f t="shared" si="2"/>
        <v>624.83418912</v>
      </c>
      <c r="E74" s="25">
        <v>0.02526</v>
      </c>
      <c r="F74" s="36">
        <v>0.026810964</v>
      </c>
    </row>
    <row r="75" spans="1:6" ht="15.75">
      <c r="A75" s="6" t="s">
        <v>201</v>
      </c>
      <c r="B75" s="29" t="s">
        <v>202</v>
      </c>
      <c r="C75" s="30" t="s">
        <v>12</v>
      </c>
      <c r="D75" s="24">
        <f t="shared" si="2"/>
        <v>7393.871237919999</v>
      </c>
      <c r="E75" s="25">
        <v>0.29890999999999995</v>
      </c>
      <c r="F75" s="36">
        <v>0.3172630739999999</v>
      </c>
    </row>
    <row r="76" spans="1:22" s="5" customFormat="1" ht="15.75">
      <c r="A76" s="6" t="s">
        <v>203</v>
      </c>
      <c r="B76" s="29" t="s">
        <v>204</v>
      </c>
      <c r="C76" s="30" t="s">
        <v>11</v>
      </c>
      <c r="D76" s="24">
        <f t="shared" si="2"/>
        <v>312.41709456</v>
      </c>
      <c r="E76" s="25">
        <v>0.01263</v>
      </c>
      <c r="F76" s="36">
        <v>0.013405482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6" ht="15.75">
      <c r="A77" s="11" t="s">
        <v>205</v>
      </c>
      <c r="B77" s="31" t="s">
        <v>206</v>
      </c>
      <c r="C77" s="20" t="s">
        <v>27</v>
      </c>
      <c r="D77" s="20" t="s">
        <v>27</v>
      </c>
      <c r="E77" s="25"/>
      <c r="F77" s="36"/>
    </row>
    <row r="78" spans="1:6" ht="15.75">
      <c r="A78" s="6" t="s">
        <v>65</v>
      </c>
      <c r="B78" s="22" t="s">
        <v>2</v>
      </c>
      <c r="C78" s="23" t="s">
        <v>207</v>
      </c>
      <c r="D78" s="24">
        <f>E78*E$2*8+F78*E$2*4</f>
        <v>813.7684270551599</v>
      </c>
      <c r="E78" s="25">
        <v>0.0328979925</v>
      </c>
      <c r="F78" s="36">
        <v>0.0349179292395</v>
      </c>
    </row>
    <row r="79" spans="1:6" ht="15.75">
      <c r="A79" s="6" t="s">
        <v>208</v>
      </c>
      <c r="B79" s="22" t="s">
        <v>3</v>
      </c>
      <c r="C79" s="30" t="s">
        <v>128</v>
      </c>
      <c r="D79" s="24">
        <f>E79*E$2*8+F79*E$2*4</f>
        <v>774.6642207194</v>
      </c>
      <c r="E79" s="25">
        <v>0.0313171375</v>
      </c>
      <c r="F79" s="36">
        <v>0.0332400097425</v>
      </c>
    </row>
    <row r="80" spans="1:6" ht="31.5">
      <c r="A80" s="11" t="s">
        <v>209</v>
      </c>
      <c r="B80" s="32" t="s">
        <v>210</v>
      </c>
      <c r="C80" s="20" t="s">
        <v>27</v>
      </c>
      <c r="D80" s="20" t="s">
        <v>27</v>
      </c>
      <c r="E80" s="25"/>
      <c r="F80" s="36"/>
    </row>
    <row r="81" spans="1:22" s="5" customFormat="1" ht="31.5">
      <c r="A81" s="6" t="s">
        <v>66</v>
      </c>
      <c r="B81" s="33" t="s">
        <v>211</v>
      </c>
      <c r="C81" s="30" t="s">
        <v>212</v>
      </c>
      <c r="D81" s="24">
        <f>E81*E$2*8+F81*E$2*4</f>
        <v>751.38914717468</v>
      </c>
      <c r="E81" s="25">
        <v>0.0303762025</v>
      </c>
      <c r="F81" s="36">
        <v>0.0322413013335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6" ht="31.5">
      <c r="A82" s="6" t="s">
        <v>213</v>
      </c>
      <c r="B82" s="29" t="s">
        <v>214</v>
      </c>
      <c r="C82" s="30" t="s">
        <v>207</v>
      </c>
      <c r="D82" s="24">
        <f>E82*E$2*8+F82*E$2*4</f>
        <v>2003.7391054763202</v>
      </c>
      <c r="E82" s="25">
        <v>0.08100461</v>
      </c>
      <c r="F82" s="36">
        <v>0.085978293054</v>
      </c>
    </row>
    <row r="83" spans="1:6" ht="15.75">
      <c r="A83" s="6" t="s">
        <v>71</v>
      </c>
      <c r="B83" s="33" t="s">
        <v>215</v>
      </c>
      <c r="C83" s="30" t="s">
        <v>128</v>
      </c>
      <c r="D83" s="24">
        <f>E83*E$2*8+F83*E$2*4</f>
        <v>1622.7724934182797</v>
      </c>
      <c r="E83" s="25">
        <v>0.06560337749999999</v>
      </c>
      <c r="F83" s="36">
        <v>0.06963142487849998</v>
      </c>
    </row>
    <row r="84" spans="1:6" ht="15.75">
      <c r="A84" s="11" t="s">
        <v>81</v>
      </c>
      <c r="B84" s="32" t="s">
        <v>216</v>
      </c>
      <c r="C84" s="20" t="s">
        <v>27</v>
      </c>
      <c r="D84" s="20" t="s">
        <v>27</v>
      </c>
      <c r="E84" s="25"/>
      <c r="F84" s="36"/>
    </row>
    <row r="85" spans="1:6" ht="31.5">
      <c r="A85" s="6" t="s">
        <v>217</v>
      </c>
      <c r="B85" s="29" t="s">
        <v>218</v>
      </c>
      <c r="C85" s="34" t="s">
        <v>5</v>
      </c>
      <c r="D85" s="24">
        <f>E85*E$2*8+F85*E$2*4</f>
        <v>18508.109376891996</v>
      </c>
      <c r="E85" s="25">
        <v>0.74822225</v>
      </c>
      <c r="F85" s="36">
        <v>0.7941630961499999</v>
      </c>
    </row>
    <row r="86" spans="1:6" ht="31.5">
      <c r="A86" s="6" t="s">
        <v>219</v>
      </c>
      <c r="B86" s="29" t="s">
        <v>220</v>
      </c>
      <c r="C86" s="34" t="s">
        <v>10</v>
      </c>
      <c r="D86" s="24">
        <f>E86*E$2*8+F86*E$2*4</f>
        <v>7391.267762132</v>
      </c>
      <c r="E86" s="25">
        <v>0.29880475</v>
      </c>
      <c r="F86" s="36">
        <v>0.31715136164999996</v>
      </c>
    </row>
    <row r="87" spans="1:22" s="5" customFormat="1" ht="15.75">
      <c r="A87" s="6" t="s">
        <v>221</v>
      </c>
      <c r="B87" s="29" t="s">
        <v>222</v>
      </c>
      <c r="C87" s="34" t="s">
        <v>6</v>
      </c>
      <c r="D87" s="24">
        <f>E87*E$2*8+F87*E$2*4</f>
        <v>1405.87692552</v>
      </c>
      <c r="E87" s="25">
        <v>0.056835</v>
      </c>
      <c r="F87" s="36">
        <v>0.06032466899999999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6" ht="15.75">
      <c r="A88" s="6" t="s">
        <v>223</v>
      </c>
      <c r="B88" s="29" t="s">
        <v>224</v>
      </c>
      <c r="C88" s="34" t="s">
        <v>12</v>
      </c>
      <c r="D88" s="24">
        <f>E88*E$2*8+F88*E$2*4</f>
        <v>671.6967533039999</v>
      </c>
      <c r="E88" s="25">
        <v>0.027154499999999998</v>
      </c>
      <c r="F88" s="36">
        <v>0.028821786299999996</v>
      </c>
    </row>
    <row r="89" spans="1:6" ht="15.75">
      <c r="A89" s="6" t="s">
        <v>225</v>
      </c>
      <c r="B89" s="22" t="s">
        <v>226</v>
      </c>
      <c r="C89" s="23" t="s">
        <v>74</v>
      </c>
      <c r="D89" s="24">
        <f>E89*E$2*8+F89*E$2*4</f>
        <v>281.175385104</v>
      </c>
      <c r="E89" s="25">
        <v>0.011367</v>
      </c>
      <c r="F89" s="36">
        <v>0.012064933799999998</v>
      </c>
    </row>
    <row r="90" spans="1:6" ht="15.75">
      <c r="A90" s="6" t="s">
        <v>227</v>
      </c>
      <c r="B90" s="33" t="s">
        <v>228</v>
      </c>
      <c r="C90" s="20" t="s">
        <v>27</v>
      </c>
      <c r="D90" s="20" t="s">
        <v>27</v>
      </c>
      <c r="E90" s="25"/>
      <c r="F90" s="36"/>
    </row>
    <row r="91" spans="1:6" ht="15.75">
      <c r="A91" s="6" t="s">
        <v>229</v>
      </c>
      <c r="B91" s="22" t="s">
        <v>230</v>
      </c>
      <c r="C91" s="30" t="s">
        <v>74</v>
      </c>
      <c r="D91" s="24">
        <f aca="true" t="shared" si="3" ref="D91:D96">E91*E$2*8+F91*E$2*4</f>
        <v>85.914701004</v>
      </c>
      <c r="E91" s="25">
        <v>0.0034732499999999998</v>
      </c>
      <c r="F91" s="36">
        <v>0.0036865075499999994</v>
      </c>
    </row>
    <row r="92" spans="1:6" ht="31.5" customHeight="1">
      <c r="A92" s="6" t="s">
        <v>231</v>
      </c>
      <c r="B92" s="22" t="s">
        <v>232</v>
      </c>
      <c r="C92" s="30" t="s">
        <v>74</v>
      </c>
      <c r="D92" s="24">
        <f t="shared" si="3"/>
        <v>13.01737894</v>
      </c>
      <c r="E92" s="25">
        <v>0.00052625</v>
      </c>
      <c r="F92" s="36">
        <v>0.00055856175</v>
      </c>
    </row>
    <row r="93" spans="1:6" ht="15.75">
      <c r="A93" s="6" t="s">
        <v>233</v>
      </c>
      <c r="B93" s="22" t="s">
        <v>234</v>
      </c>
      <c r="C93" s="23" t="s">
        <v>74</v>
      </c>
      <c r="D93" s="24">
        <f t="shared" si="3"/>
        <v>13.01737894</v>
      </c>
      <c r="E93" s="25">
        <v>0.00052625</v>
      </c>
      <c r="F93" s="36">
        <v>0.00055856175</v>
      </c>
    </row>
    <row r="94" spans="1:6" ht="15.75">
      <c r="A94" s="6" t="s">
        <v>235</v>
      </c>
      <c r="B94" s="22" t="s">
        <v>236</v>
      </c>
      <c r="C94" s="30" t="s">
        <v>74</v>
      </c>
      <c r="D94" s="24">
        <f t="shared" si="3"/>
        <v>72.897322064</v>
      </c>
      <c r="E94" s="25">
        <v>0.002947</v>
      </c>
      <c r="F94" s="36">
        <v>0.0031279458</v>
      </c>
    </row>
    <row r="95" spans="1:6" ht="15.75">
      <c r="A95" s="6" t="s">
        <v>237</v>
      </c>
      <c r="B95" s="22" t="s">
        <v>238</v>
      </c>
      <c r="C95" s="30" t="s">
        <v>74</v>
      </c>
      <c r="D95" s="24">
        <f t="shared" si="3"/>
        <v>2.603475788</v>
      </c>
      <c r="E95" s="25">
        <v>0.00010525000000000001</v>
      </c>
      <c r="F95" s="36">
        <v>0.00011171235</v>
      </c>
    </row>
    <row r="96" spans="1:6" ht="15.75">
      <c r="A96" s="6" t="s">
        <v>239</v>
      </c>
      <c r="B96" s="22" t="s">
        <v>240</v>
      </c>
      <c r="C96" s="23" t="s">
        <v>74</v>
      </c>
      <c r="D96" s="24">
        <f t="shared" si="3"/>
        <v>13.01737894</v>
      </c>
      <c r="E96" s="25">
        <v>0.00052625</v>
      </c>
      <c r="F96" s="36">
        <v>0.00055856175</v>
      </c>
    </row>
    <row r="97" spans="1:22" s="5" customFormat="1" ht="15.75">
      <c r="A97" s="11" t="s">
        <v>84</v>
      </c>
      <c r="B97" s="32" t="s">
        <v>241</v>
      </c>
      <c r="C97" s="1" t="s">
        <v>27</v>
      </c>
      <c r="D97" s="20" t="s">
        <v>27</v>
      </c>
      <c r="E97" s="25"/>
      <c r="F97" s="36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6" ht="15.75">
      <c r="A98" s="6" t="s">
        <v>242</v>
      </c>
      <c r="B98" s="22" t="s">
        <v>243</v>
      </c>
      <c r="C98" s="30" t="s">
        <v>4</v>
      </c>
      <c r="D98" s="24">
        <f>E98*E$2*8+F98*E$2*4</f>
        <v>23040.7607238</v>
      </c>
      <c r="E98" s="25">
        <v>0.9314625</v>
      </c>
      <c r="F98" s="36">
        <v>0.9886542974999999</v>
      </c>
    </row>
    <row r="99" spans="1:6" ht="15.75">
      <c r="A99" s="6" t="s">
        <v>244</v>
      </c>
      <c r="B99" s="22" t="s">
        <v>1</v>
      </c>
      <c r="C99" s="20" t="s">
        <v>27</v>
      </c>
      <c r="D99" s="24">
        <f>E99*E$2*8+F99*E$2*4</f>
        <v>31902.992306152002</v>
      </c>
      <c r="E99" s="25">
        <v>1.2897335</v>
      </c>
      <c r="F99" s="36">
        <v>1.3689231369</v>
      </c>
    </row>
    <row r="100" spans="1:6" ht="15.75">
      <c r="A100" s="6" t="s">
        <v>245</v>
      </c>
      <c r="B100" s="22" t="s">
        <v>246</v>
      </c>
      <c r="C100" s="1"/>
      <c r="D100" s="24">
        <f>E100*E$2*8+F100*E$2*4</f>
        <v>20394.327585298</v>
      </c>
      <c r="E100" s="25">
        <v>0.824475875</v>
      </c>
      <c r="F100" s="36">
        <v>0.8750986937249999</v>
      </c>
    </row>
    <row r="101" spans="1:6" ht="15.75">
      <c r="A101" s="6"/>
      <c r="B101" s="3" t="s">
        <v>78</v>
      </c>
      <c r="C101" s="1" t="s">
        <v>33</v>
      </c>
      <c r="D101" s="8">
        <f>SUM(D29:D59)+SUM(D62:D69)+SUM(D71:D76)+SUM(D78:D79)+SUM(D81:D83)+SUM(D85:D89)+SUM(D91:D96)+SUM(D98:D100)</f>
        <v>291092.9095622599</v>
      </c>
      <c r="E101" s="35">
        <f>SUM(E29:E59)+SUM(E62:E69)+SUM(E71:E76)+SUM(E78:E79)+SUM(E81:E83)+SUM(E85:E89)+SUM(E91:E96)+SUM(E98:E100)</f>
        <v>11.767933034999999</v>
      </c>
      <c r="F101" s="35">
        <f>SUM(F29:F59)+SUM(F62:F69)+SUM(F71:F76)+SUM(F78:F79)+SUM(F81:F83)+SUM(F85:F89)+SUM(F91:F96)+SUM(F98:F100)</f>
        <v>12.490484123349</v>
      </c>
    </row>
    <row r="102" spans="1:4" ht="15.75">
      <c r="A102" s="39" t="s">
        <v>80</v>
      </c>
      <c r="B102" s="39"/>
      <c r="C102" s="39"/>
      <c r="D102" s="39"/>
    </row>
    <row r="103" spans="1:4" ht="15.75">
      <c r="A103" s="6" t="s">
        <v>81</v>
      </c>
      <c r="B103" s="1" t="s">
        <v>82</v>
      </c>
      <c r="C103" s="1" t="s">
        <v>83</v>
      </c>
      <c r="D103" s="16">
        <v>1</v>
      </c>
    </row>
    <row r="104" spans="1:4" ht="15.75">
      <c r="A104" s="6" t="s">
        <v>84</v>
      </c>
      <c r="B104" s="1" t="s">
        <v>85</v>
      </c>
      <c r="C104" s="1" t="s">
        <v>83</v>
      </c>
      <c r="D104" s="16">
        <v>1</v>
      </c>
    </row>
    <row r="105" spans="1:4" ht="15.75">
      <c r="A105" s="6" t="s">
        <v>86</v>
      </c>
      <c r="B105" s="1" t="s">
        <v>87</v>
      </c>
      <c r="C105" s="1" t="s">
        <v>83</v>
      </c>
      <c r="D105" s="1">
        <v>0</v>
      </c>
    </row>
    <row r="106" spans="1:4" ht="15.75">
      <c r="A106" s="6" t="s">
        <v>88</v>
      </c>
      <c r="B106" s="1" t="s">
        <v>89</v>
      </c>
      <c r="C106" s="1" t="s">
        <v>33</v>
      </c>
      <c r="D106" s="7">
        <v>-3056.57</v>
      </c>
    </row>
    <row r="107" spans="1:4" ht="15.75">
      <c r="A107" s="39" t="s">
        <v>90</v>
      </c>
      <c r="B107" s="39"/>
      <c r="C107" s="39"/>
      <c r="D107" s="39"/>
    </row>
    <row r="108" spans="1:4" ht="15.75">
      <c r="A108" s="6" t="s">
        <v>91</v>
      </c>
      <c r="B108" s="1" t="s">
        <v>32</v>
      </c>
      <c r="C108" s="1" t="s">
        <v>33</v>
      </c>
      <c r="D108" s="1">
        <v>0</v>
      </c>
    </row>
    <row r="109" spans="1:4" ht="15.75">
      <c r="A109" s="6" t="s">
        <v>92</v>
      </c>
      <c r="B109" s="1" t="s">
        <v>34</v>
      </c>
      <c r="C109" s="1" t="s">
        <v>33</v>
      </c>
      <c r="D109" s="1">
        <v>0</v>
      </c>
    </row>
    <row r="110" spans="1:4" ht="15.75">
      <c r="A110" s="6" t="s">
        <v>93</v>
      </c>
      <c r="B110" s="1" t="s">
        <v>36</v>
      </c>
      <c r="C110" s="1" t="s">
        <v>33</v>
      </c>
      <c r="D110" s="1">
        <v>0</v>
      </c>
    </row>
    <row r="111" spans="1:4" ht="15.75">
      <c r="A111" s="6" t="s">
        <v>94</v>
      </c>
      <c r="B111" s="1" t="s">
        <v>59</v>
      </c>
      <c r="C111" s="1" t="s">
        <v>33</v>
      </c>
      <c r="D111" s="1">
        <v>0</v>
      </c>
    </row>
    <row r="112" spans="1:4" ht="15.75">
      <c r="A112" s="6" t="s">
        <v>95</v>
      </c>
      <c r="B112" s="1" t="s">
        <v>96</v>
      </c>
      <c r="C112" s="1" t="s">
        <v>33</v>
      </c>
      <c r="D112" s="1">
        <v>0</v>
      </c>
    </row>
    <row r="113" spans="1:4" ht="15.75">
      <c r="A113" s="6" t="s">
        <v>97</v>
      </c>
      <c r="B113" s="1" t="s">
        <v>61</v>
      </c>
      <c r="C113" s="1" t="s">
        <v>33</v>
      </c>
      <c r="D113" s="1">
        <v>0</v>
      </c>
    </row>
    <row r="114" spans="1:4" ht="15.75">
      <c r="A114" s="39" t="s">
        <v>98</v>
      </c>
      <c r="B114" s="39"/>
      <c r="C114" s="39"/>
      <c r="D114" s="39"/>
    </row>
    <row r="115" spans="1:4" ht="15.75">
      <c r="A115" s="6" t="s">
        <v>99</v>
      </c>
      <c r="B115" s="1" t="s">
        <v>82</v>
      </c>
      <c r="C115" s="1" t="s">
        <v>83</v>
      </c>
      <c r="D115" s="1">
        <v>0</v>
      </c>
    </row>
    <row r="116" spans="1:4" ht="15.75">
      <c r="A116" s="6" t="s">
        <v>100</v>
      </c>
      <c r="B116" s="1" t="s">
        <v>85</v>
      </c>
      <c r="C116" s="1" t="s">
        <v>83</v>
      </c>
      <c r="D116" s="1">
        <v>0</v>
      </c>
    </row>
    <row r="117" spans="1:4" ht="15.75">
      <c r="A117" s="6" t="s">
        <v>101</v>
      </c>
      <c r="B117" s="1" t="s">
        <v>102</v>
      </c>
      <c r="C117" s="1" t="s">
        <v>83</v>
      </c>
      <c r="D117" s="1">
        <v>0</v>
      </c>
    </row>
    <row r="118" spans="1:4" ht="15.75">
      <c r="A118" s="6" t="s">
        <v>103</v>
      </c>
      <c r="B118" s="1" t="s">
        <v>89</v>
      </c>
      <c r="C118" s="1" t="s">
        <v>33</v>
      </c>
      <c r="D118" s="1">
        <v>0</v>
      </c>
    </row>
    <row r="119" spans="1:4" ht="15.75">
      <c r="A119" s="39" t="s">
        <v>104</v>
      </c>
      <c r="B119" s="39"/>
      <c r="C119" s="39"/>
      <c r="D119" s="39"/>
    </row>
    <row r="120" spans="1:4" ht="15.75">
      <c r="A120" s="6" t="s">
        <v>105</v>
      </c>
      <c r="B120" s="1" t="s">
        <v>106</v>
      </c>
      <c r="C120" s="1" t="s">
        <v>83</v>
      </c>
      <c r="D120" s="1">
        <v>11</v>
      </c>
    </row>
    <row r="121" spans="1:4" ht="15.75">
      <c r="A121" s="6" t="s">
        <v>107</v>
      </c>
      <c r="B121" s="1" t="s">
        <v>108</v>
      </c>
      <c r="C121" s="1" t="s">
        <v>83</v>
      </c>
      <c r="D121" s="1">
        <v>1</v>
      </c>
    </row>
    <row r="122" spans="1:4" ht="31.5">
      <c r="A122" s="6" t="s">
        <v>109</v>
      </c>
      <c r="B122" s="1" t="s">
        <v>110</v>
      </c>
      <c r="C122" s="1" t="s">
        <v>33</v>
      </c>
      <c r="D122" s="1">
        <v>35700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3" max="3" man="1"/>
    <brk id="11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2022-03-27T18:45:09Z</dcterms:modified>
  <cp:category/>
  <cp:version/>
  <cp:contentType/>
  <cp:contentStatus/>
</cp:coreProperties>
</file>