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форме'!$A$1:$D$124</definedName>
  </definedNames>
  <calcPr fullCalcOnLoad="1"/>
</workbook>
</file>

<file path=xl/sharedStrings.xml><?xml version="1.0" encoding="utf-8"?>
<sst xmlns="http://schemas.openxmlformats.org/spreadsheetml/2006/main" count="374" uniqueCount="256">
  <si>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</si>
  <si>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</si>
  <si>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</si>
  <si>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</si>
  <si>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</si>
  <si>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</si>
  <si>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</si>
  <si>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</si>
  <si>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</si>
  <si>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</si>
  <si>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</si>
  <si>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</si>
  <si>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</si>
  <si>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</si>
  <si>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</si>
  <si>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</si>
  <si>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</si>
  <si>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</si>
  <si>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</si>
  <si>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</si>
  <si>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</si>
  <si>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</si>
  <si>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</si>
  <si>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</si>
  <si>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</si>
  <si>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</si>
  <si>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</si>
  <si>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</si>
  <si>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</si>
  <si>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</si>
  <si>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</si>
  <si>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</si>
  <si>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</si>
  <si>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</si>
  <si>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</si>
  <si>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</si>
  <si>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</si>
  <si>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</si>
  <si>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</si>
  <si>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</si>
  <si>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</si>
  <si>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</si>
  <si>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</si>
  <si>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</si>
  <si>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</si>
  <si>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</si>
  <si>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</si>
  <si>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</si>
  <si>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</si>
  <si>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</si>
  <si>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</si>
  <si>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</si>
  <si>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</si>
  <si>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</si>
  <si>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</si>
  <si>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</si>
  <si>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</si>
  <si>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</si>
  <si>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</si>
  <si>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</si>
  <si>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</si>
  <si>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</si>
  <si>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</si>
  <si>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</si>
  <si>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</si>
  <si>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</si>
  <si>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25.1</t>
  </si>
  <si>
    <t>21.1</t>
  </si>
  <si>
    <t>21.2</t>
  </si>
  <si>
    <t>22.2.1</t>
  </si>
  <si>
    <t>21.3</t>
  </si>
  <si>
    <t>25.3</t>
  </si>
  <si>
    <t>21.6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</si>
  <si>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</si>
  <si>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</si>
  <si>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</si>
  <si>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</si>
  <si>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</si>
  <si>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</si>
  <si>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</si>
  <si>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</si>
  <si>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</si>
  <si>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</si>
  <si>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</si>
  <si>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</si>
  <si>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</si>
  <si>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</si>
  <si>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</si>
  <si>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</si>
  <si>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</si>
  <si>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</si>
  <si>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</si>
  <si>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</si>
  <si>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</si>
  <si>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</si>
  <si>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</si>
  <si>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</si>
  <si>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</si>
  <si>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</si>
  <si>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</si>
  <si>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</si>
  <si>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</si>
  <si>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</si>
  <si>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</si>
  <si>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</si>
  <si>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</si>
  <si>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</si>
  <si>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</si>
  <si>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</si>
  <si>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</si>
  <si>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</si>
  <si>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</si>
  <si>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</si>
  <si>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</si>
  <si>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</si>
  <si>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</si>
  <si>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всегда везде 0</t>
  </si>
  <si>
    <t>ярлыкова</t>
  </si>
  <si>
    <t>Мехуборка (асфальт) в зимний период</t>
  </si>
  <si>
    <t>21.4</t>
  </si>
  <si>
    <t>21.5</t>
  </si>
  <si>
    <t>21.10</t>
  </si>
  <si>
    <t>Отчет об исполнении управляющей организацией ООО "УК "Слобода" договора управления за 2021 год по дому № 5Б  ул. Интернациональная в                        г. Липецке</t>
  </si>
  <si>
    <t>31.03.2022 г.</t>
  </si>
  <si>
    <t>01.01.2021 г.</t>
  </si>
  <si>
    <t>31.12.2021 г.</t>
  </si>
  <si>
    <t>Периодичность</t>
  </si>
  <si>
    <t>Стоимость выполненных работ и услуг (руб.)</t>
  </si>
  <si>
    <t>01.01.21-31.10.21</t>
  </si>
  <si>
    <t>01.11.21-31.12.21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</si>
  <si>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</si>
  <si>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</si>
  <si>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</si>
  <si>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</si>
  <si>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</si>
  <si>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</si>
  <si>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</si>
  <si>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</si>
  <si>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</si>
  <si>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</si>
  <si>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</si>
  <si>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</si>
  <si>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</si>
  <si>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</si>
  <si>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</si>
  <si>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</si>
  <si>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</si>
  <si>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</si>
  <si>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</si>
  <si>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</si>
  <si>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</si>
  <si>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</si>
  <si>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</si>
  <si>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</si>
  <si>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</si>
  <si>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</si>
  <si>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</si>
  <si>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</si>
  <si>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</si>
  <si>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</si>
  <si>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</si>
  <si>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Измерение, испытание электропроводки</t>
  </si>
  <si>
    <t>21.24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</si>
  <si>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</si>
  <si>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</si>
  <si>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</si>
  <si>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</si>
  <si>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</si>
  <si>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21.28</t>
  </si>
  <si>
    <t>Обследование спец.организациями</t>
  </si>
  <si>
    <t>21.29</t>
  </si>
  <si>
    <t>Содержание систем внутридомового газового оборудования</t>
  </si>
  <si>
    <t>по графику</t>
  </si>
  <si>
    <t>21.30</t>
  </si>
  <si>
    <t>Ремонт и обслуживание кол.приборов учета тепловой энергии</t>
  </si>
  <si>
    <t>21.31</t>
  </si>
  <si>
    <t>Ремонт и обслуживание кол.приборов учета хол.воды</t>
  </si>
  <si>
    <t>21.32</t>
  </si>
  <si>
    <t>Поверка приборов учета тепловой энергии</t>
  </si>
  <si>
    <t>1 раз в 4 года</t>
  </si>
  <si>
    <t>22.</t>
  </si>
  <si>
    <t>Поверка ОПУ холодной воды</t>
  </si>
  <si>
    <t xml:space="preserve">          Уборка дворовой территории</t>
  </si>
  <si>
    <t>22.1.1</t>
  </si>
  <si>
    <t xml:space="preserve">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</si>
  <si>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</si>
  <si>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</si>
  <si>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</si>
  <si>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</si>
  <si>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</si>
  <si>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</si>
  <si>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</si>
  <si>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</si>
  <si>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</si>
  <si>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</si>
  <si>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</si>
  <si>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</si>
  <si>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</si>
  <si>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</si>
  <si>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</si>
  <si>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</si>
  <si>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</si>
  <si>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</si>
  <si>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</si>
  <si>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</si>
  <si>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</si>
  <si>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</si>
  <si>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</si>
  <si>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</si>
  <si>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</si>
  <si>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</si>
  <si>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</si>
  <si>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</si>
  <si>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</si>
  <si>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</si>
  <si>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</si>
  <si>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25.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</si>
  <si>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</si>
  <si>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</si>
  <si>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</si>
  <si>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25.2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</si>
  <si>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</si>
  <si>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</si>
  <si>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 xml:space="preserve">          Содержание лестничных клеток</t>
  </si>
  <si>
    <t>27.1</t>
  </si>
  <si>
    <t>Влажное подметание лестничных площадок и маршей 1-го этажа</t>
  </si>
  <si>
    <t>27.2</t>
  </si>
  <si>
    <t>Влажное подметание лестничных площадок и маршей 2-го и выше этажей</t>
  </si>
  <si>
    <t>27.3</t>
  </si>
  <si>
    <t>Мытье лестничных площадок и маршей 1-го этажа</t>
  </si>
  <si>
    <t>27.4</t>
  </si>
  <si>
    <t>Мытье лестничных площадок и маршей 2-го и выше этажей</t>
  </si>
  <si>
    <t>27.5</t>
  </si>
  <si>
    <t>Мытьё окон</t>
  </si>
  <si>
    <t>27.6</t>
  </si>
  <si>
    <t>Влажная протирка элементов лестничных клеток</t>
  </si>
  <si>
    <t>27.6.1</t>
  </si>
  <si>
    <t xml:space="preserve">     двери</t>
  </si>
  <si>
    <t>27.6.2</t>
  </si>
  <si>
    <t xml:space="preserve">     подоконники</t>
  </si>
  <si>
    <t>27.6.3</t>
  </si>
  <si>
    <t xml:space="preserve">     оконные ограждения</t>
  </si>
  <si>
    <t>27.6.4</t>
  </si>
  <si>
    <t xml:space="preserve">     перила</t>
  </si>
  <si>
    <t>27.6.5</t>
  </si>
  <si>
    <t xml:space="preserve">     почтовые ящики</t>
  </si>
  <si>
    <t>27.6.6</t>
  </si>
  <si>
    <t xml:space="preserve">     шкафы для электрощитков и слаботочных устройств</t>
  </si>
  <si>
    <t xml:space="preserve">         Прочие работы и услуги</t>
  </si>
  <si>
    <t>28.1</t>
  </si>
  <si>
    <t>Аварийное обслуживание</t>
  </si>
  <si>
    <t>28.2</t>
  </si>
  <si>
    <t>28.3</t>
  </si>
  <si>
    <t>Начисление платы, РКО, регистрационный учёт граждан</t>
  </si>
  <si>
    <t>Уборка приямков</t>
  </si>
  <si>
    <t>22.2.8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</si>
</sst>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0.0"/>
    <numFmt numFmtId="188" formatCode="#,##0.00000"/>
    <numFmt numFmtId="189" formatCode="#,##0.0000"/>
    <numFmt numFmtId="190" formatCode="#,##0.000000000"/>
    <numFmt numFmtId="191" formatCode="#,##0.0000000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056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3" applyNumberFormat="0" applyAlignment="0" applyProtection="0"/>
    <xf numFmtId="0" fontId="26" fillId="27" borderId="4" applyNumberFormat="0" applyAlignment="0" applyProtection="0"/>
    <xf numFmtId="0" fontId="27" fillId="27" borderId="3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8" borderId="9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9" fontId="23" fillId="0" borderId="0" applyFon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186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0" fontId="42" fillId="0" borderId="12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/>
    </xf>
    <xf numFmtId="49" fontId="40" fillId="0" borderId="12" xfId="0" applyNumberFormat="1" applyFont="1" applyFill="1" applyBorder="1" applyAlignment="1">
      <alignment horizontal="center" vertical="center" wrapText="1"/>
    </xf>
    <xf numFmtId="2" fontId="40" fillId="0" borderId="12" xfId="0" applyNumberFormat="1" applyFont="1" applyFill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top" wrapText="1"/>
    </xf>
    <xf numFmtId="4" fontId="40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49" fontId="42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top" wrapText="1"/>
    </xf>
    <xf numFmtId="1" fontId="40" fillId="0" borderId="12" xfId="0" applyNumberFormat="1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49" fontId="40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4" fontId="40" fillId="0" borderId="13" xfId="0" applyNumberFormat="1" applyFont="1" applyFill="1" applyBorder="1" applyAlignment="1">
      <alignment horizontal="center" vertical="center" wrapText="1"/>
    </xf>
    <xf numFmtId="179" fontId="4" fillId="0" borderId="12" xfId="0" applyNumberFormat="1" applyFont="1" applyBorder="1" applyAlignment="1">
      <alignment/>
    </xf>
    <xf numFmtId="49" fontId="42" fillId="0" borderId="13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5" fillId="0" borderId="12" xfId="0" applyFont="1" applyFill="1" applyBorder="1" applyAlignment="1">
      <alignment horizont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right" vertical="center" wrapText="1"/>
    </xf>
    <xf numFmtId="179" fontId="6" fillId="0" borderId="12" xfId="0" applyNumberFormat="1" applyFont="1" applyBorder="1" applyAlignment="1">
      <alignment horizontal="right"/>
    </xf>
    <xf numFmtId="4" fontId="40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9" fontId="42" fillId="0" borderId="12" xfId="0" applyNumberFormat="1" applyFont="1" applyFill="1" applyBorder="1" applyAlignment="1">
      <alignment horizontal="center" vertical="center" wrapText="1"/>
    </xf>
    <xf numFmtId="49" fontId="42" fillId="0" borderId="0" xfId="0" applyNumberFormat="1" applyFont="1" applyFill="1" applyAlignment="1">
      <alignment horizontal="center" vertical="center" wrapText="1"/>
    </xf>
  </cellXfs>
  <cellStyles count="2042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Обычный 2" xfId="1890"/>
    <cellStyle name="Обычный 3" xfId="1891"/>
    <cellStyle name="Плохой" xfId="1892"/>
    <cellStyle name="Пояснение" xfId="1893"/>
    <cellStyle name="Примечание" xfId="1894"/>
    <cellStyle name="Примечание 10" xfId="1895"/>
    <cellStyle name="Примечание 11" xfId="1896"/>
    <cellStyle name="Примечание 12" xfId="1897"/>
    <cellStyle name="Примечание 13" xfId="1898"/>
    <cellStyle name="Примечание 14" xfId="1899"/>
    <cellStyle name="Примечание 15" xfId="1900"/>
    <cellStyle name="Примечание 16" xfId="1901"/>
    <cellStyle name="Примечание 17" xfId="1902"/>
    <cellStyle name="Примечание 18" xfId="1903"/>
    <cellStyle name="Примечание 19" xfId="1904"/>
    <cellStyle name="Примечание 2" xfId="1905"/>
    <cellStyle name="Примечание 2 10" xfId="1906"/>
    <cellStyle name="Примечание 2 11" xfId="1907"/>
    <cellStyle name="Примечание 2 12" xfId="1908"/>
    <cellStyle name="Примечание 2 13" xfId="1909"/>
    <cellStyle name="Примечание 2 14" xfId="1910"/>
    <cellStyle name="Примечание 2 15" xfId="1911"/>
    <cellStyle name="Примечание 2 16" xfId="1912"/>
    <cellStyle name="Примечание 2 17" xfId="1913"/>
    <cellStyle name="Примечание 2 18" xfId="1914"/>
    <cellStyle name="Примечание 2 19" xfId="1915"/>
    <cellStyle name="Примечание 2 2" xfId="1916"/>
    <cellStyle name="Примечание 2 20" xfId="1917"/>
    <cellStyle name="Примечание 2 21" xfId="1918"/>
    <cellStyle name="Примечание 2 22" xfId="1919"/>
    <cellStyle name="Примечание 2 23" xfId="1920"/>
    <cellStyle name="Примечание 2 24" xfId="1921"/>
    <cellStyle name="Примечание 2 25" xfId="1922"/>
    <cellStyle name="Примечание 2 26" xfId="1923"/>
    <cellStyle name="Примечание 2 27" xfId="1924"/>
    <cellStyle name="Примечание 2 28" xfId="1925"/>
    <cellStyle name="Примечание 2 29" xfId="1926"/>
    <cellStyle name="Примечание 2 3" xfId="1927"/>
    <cellStyle name="Примечание 2 30" xfId="1928"/>
    <cellStyle name="Примечание 2 31" xfId="1929"/>
    <cellStyle name="Примечание 2 32" xfId="1930"/>
    <cellStyle name="Примечание 2 33" xfId="1931"/>
    <cellStyle name="Примечание 2 34" xfId="1932"/>
    <cellStyle name="Примечание 2 35" xfId="1933"/>
    <cellStyle name="Примечание 2 36" xfId="1934"/>
    <cellStyle name="Примечание 2 37" xfId="1935"/>
    <cellStyle name="Примечание 2 38" xfId="1936"/>
    <cellStyle name="Примечание 2 39" xfId="1937"/>
    <cellStyle name="Примечание 2 4" xfId="1938"/>
    <cellStyle name="Примечание 2 40" xfId="1939"/>
    <cellStyle name="Примечание 2 41" xfId="1940"/>
    <cellStyle name="Примечание 2 42" xfId="1941"/>
    <cellStyle name="Примечание 2 43" xfId="1942"/>
    <cellStyle name="Примечание 2 44" xfId="1943"/>
    <cellStyle name="Примечание 2 45" xfId="1944"/>
    <cellStyle name="Примечание 2 46" xfId="1945"/>
    <cellStyle name="Примечание 2 47" xfId="1946"/>
    <cellStyle name="Примечание 2 48" xfId="1947"/>
    <cellStyle name="Примечание 2 49" xfId="1948"/>
    <cellStyle name="Примечание 2 5" xfId="1949"/>
    <cellStyle name="Примечание 2 50" xfId="1950"/>
    <cellStyle name="Примечание 2 51" xfId="1951"/>
    <cellStyle name="Примечание 2 52" xfId="1952"/>
    <cellStyle name="Примечание 2 53" xfId="1953"/>
    <cellStyle name="Примечание 2 54" xfId="1954"/>
    <cellStyle name="Примечание 2 55" xfId="1955"/>
    <cellStyle name="Примечание 2 56" xfId="1956"/>
    <cellStyle name="Примечание 2 57" xfId="1957"/>
    <cellStyle name="Примечание 2 58" xfId="1958"/>
    <cellStyle name="Примечание 2 59" xfId="1959"/>
    <cellStyle name="Примечание 2 6" xfId="1960"/>
    <cellStyle name="Примечание 2 60" xfId="1961"/>
    <cellStyle name="Примечание 2 61" xfId="1962"/>
    <cellStyle name="Примечание 2 62" xfId="1963"/>
    <cellStyle name="Примечание 2 63" xfId="1964"/>
    <cellStyle name="Примечание 2 64" xfId="1965"/>
    <cellStyle name="Примечание 2 65" xfId="1966"/>
    <cellStyle name="Примечание 2 66" xfId="1967"/>
    <cellStyle name="Примечание 2 67" xfId="1968"/>
    <cellStyle name="Примечание 2 68" xfId="1969"/>
    <cellStyle name="Примечание 2 69" xfId="1970"/>
    <cellStyle name="Примечание 2 7" xfId="1971"/>
    <cellStyle name="Примечание 2 70" xfId="1972"/>
    <cellStyle name="Примечание 2 71" xfId="1973"/>
    <cellStyle name="Примечание 2 8" xfId="1974"/>
    <cellStyle name="Примечание 2 9" xfId="1975"/>
    <cellStyle name="Примечание 20" xfId="1976"/>
    <cellStyle name="Примечание 21" xfId="1977"/>
    <cellStyle name="Примечание 22" xfId="1978"/>
    <cellStyle name="Примечание 23" xfId="1979"/>
    <cellStyle name="Примечание 24" xfId="1980"/>
    <cellStyle name="Примечание 25" xfId="1981"/>
    <cellStyle name="Примечание 26" xfId="1982"/>
    <cellStyle name="Примечание 27" xfId="1983"/>
    <cellStyle name="Примечание 28" xfId="1984"/>
    <cellStyle name="Примечание 29" xfId="1985"/>
    <cellStyle name="Примечание 29 2" xfId="1986"/>
    <cellStyle name="Примечание 29 3" xfId="1987"/>
    <cellStyle name="Примечание 29 4" xfId="1988"/>
    <cellStyle name="Примечание 3" xfId="1989"/>
    <cellStyle name="Примечание 30" xfId="1990"/>
    <cellStyle name="Примечание 30 2" xfId="1991"/>
    <cellStyle name="Примечание 31" xfId="1992"/>
    <cellStyle name="Примечание 31 2" xfId="1993"/>
    <cellStyle name="Примечание 32" xfId="1994"/>
    <cellStyle name="Примечание 33" xfId="1995"/>
    <cellStyle name="Примечание 34" xfId="1996"/>
    <cellStyle name="Примечание 34 2" xfId="1997"/>
    <cellStyle name="Примечание 35" xfId="1998"/>
    <cellStyle name="Примечание 35 2" xfId="1999"/>
    <cellStyle name="Примечание 36" xfId="2000"/>
    <cellStyle name="Примечание 36 2" xfId="2001"/>
    <cellStyle name="Примечание 37" xfId="2002"/>
    <cellStyle name="Примечание 38" xfId="2003"/>
    <cellStyle name="Примечание 39" xfId="2004"/>
    <cellStyle name="Примечание 4" xfId="2005"/>
    <cellStyle name="Примечание 40" xfId="2006"/>
    <cellStyle name="Примечание 41" xfId="2007"/>
    <cellStyle name="Примечание 42" xfId="2008"/>
    <cellStyle name="Примечание 42 2" xfId="2009"/>
    <cellStyle name="Примечание 43" xfId="2010"/>
    <cellStyle name="Примечание 44" xfId="2011"/>
    <cellStyle name="Примечание 45" xfId="2012"/>
    <cellStyle name="Примечание 46" xfId="2013"/>
    <cellStyle name="Примечание 47" xfId="2014"/>
    <cellStyle name="Примечание 48" xfId="2015"/>
    <cellStyle name="Примечание 48 2" xfId="2016"/>
    <cellStyle name="Примечание 48 3" xfId="2017"/>
    <cellStyle name="Примечание 48 4" xfId="2018"/>
    <cellStyle name="Примечание 49" xfId="2019"/>
    <cellStyle name="Примечание 49 2" xfId="2020"/>
    <cellStyle name="Примечание 49 3" xfId="2021"/>
    <cellStyle name="Примечание 49 4" xfId="2022"/>
    <cellStyle name="Примечание 5" xfId="2023"/>
    <cellStyle name="Примечание 50" xfId="2024"/>
    <cellStyle name="Примечание 50 2" xfId="2025"/>
    <cellStyle name="Примечание 51" xfId="2026"/>
    <cellStyle name="Примечание 51 2" xfId="2027"/>
    <cellStyle name="Примечание 52" xfId="2028"/>
    <cellStyle name="Примечание 53" xfId="2029"/>
    <cellStyle name="Примечание 54" xfId="2030"/>
    <cellStyle name="Примечание 55" xfId="2031"/>
    <cellStyle name="Примечание 56" xfId="2032"/>
    <cellStyle name="Примечание 57" xfId="2033"/>
    <cellStyle name="Примечание 58" xfId="2034"/>
    <cellStyle name="Примечание 59" xfId="2035"/>
    <cellStyle name="Примечание 6" xfId="2036"/>
    <cellStyle name="Примечание 60" xfId="2037"/>
    <cellStyle name="Примечание 61" xfId="2038"/>
    <cellStyle name="Примечание 62" xfId="2039"/>
    <cellStyle name="Примечание 63" xfId="2040"/>
    <cellStyle name="Примечание 64" xfId="2041"/>
    <cellStyle name="Примечание 65" xfId="2042"/>
    <cellStyle name="Примечание 66" xfId="2043"/>
    <cellStyle name="Примечание 67" xfId="2044"/>
    <cellStyle name="Примечание 7" xfId="2045"/>
    <cellStyle name="Примечание 8" xfId="2046"/>
    <cellStyle name="Примечание 9" xfId="2047"/>
    <cellStyle name="Percent" xfId="2048"/>
    <cellStyle name="Связанная ячейка" xfId="2049"/>
    <cellStyle name="Текст предупреждения" xfId="2050"/>
    <cellStyle name="Comma" xfId="2051"/>
    <cellStyle name="Comma [0]" xfId="2052"/>
    <cellStyle name="Финансовый 2" xfId="2053"/>
    <cellStyle name="Финансовый 3" xfId="2054"/>
    <cellStyle name="Хороший" xfId="20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0\&#1059;&#1050;\&#1059;&#1087;&#1088;&#1072;&#1074;&#1083;&#1077;&#1085;&#1080;&#1077;%20&#1059;&#1054;%20(80)\&#1091;&#1083;.%20&#1048;&#1085;&#1090;&#1077;&#1088;&#1085;&#1072;&#1094;&#1080;&#1086;&#1085;&#1072;&#1083;&#1100;&#1085;&#1072;&#1103;,%20&#1076;.%205&#1041;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1\&#1050;&#1086;&#1087;&#1080;&#1103;%20&#1058;&#1072;&#1088;&#1080;&#1092;%20&#1075;&#1086;&#1076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444.61</v>
          </cell>
        </row>
        <row r="24">
          <cell r="D24">
            <v>-49227.02899279958</v>
          </cell>
        </row>
        <row r="25">
          <cell r="D25">
            <v>42090.96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21"/>
      <sheetName val="ГУК 2020"/>
      <sheetName val="УК 2021"/>
      <sheetName val="УК 2020"/>
      <sheetName val="ГУК 2019"/>
      <sheetName val="УК 2019"/>
      <sheetName val="Кротевича 5"/>
      <sheetName val="Плеханова 3 с 01.09.18"/>
      <sheetName val="Зегеля 21а"/>
      <sheetName val="Зегеля 21а с 01.10.2021"/>
      <sheetName val="Зегеля 21а СТОЯНКА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2">
        <row r="124">
          <cell r="F124">
            <v>26737.200310271426</v>
          </cell>
        </row>
        <row r="125">
          <cell r="F125">
            <v>29730.125879515715</v>
          </cell>
        </row>
        <row r="126">
          <cell r="F126">
            <v>6950.570335296059</v>
          </cell>
        </row>
      </sheetData>
      <sheetData sheetId="3">
        <row r="124">
          <cell r="F124">
            <v>125952.51700712</v>
          </cell>
        </row>
        <row r="125">
          <cell r="F125">
            <v>140050.80278060248</v>
          </cell>
        </row>
        <row r="126">
          <cell r="F126">
            <v>32742.464364500003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4"/>
  <sheetViews>
    <sheetView tabSelected="1" view="pageBreakPreview" zoomScaleNormal="90" zoomScaleSheetLayoutView="100" zoomScalePageLayoutView="0" workbookViewId="0" topLeftCell="A1">
      <selection activeCell="A8" sqref="A8:D8"/>
    </sheetView>
  </sheetViews>
  <sheetFormatPr defaultColWidth="9.140625" defaultRowHeight="15"/>
  <cols>
    <col min="1" max="1" width="9.140625" style="10" customWidth="1"/>
    <col min="2" max="2" width="62.421875" style="13" customWidth="1"/>
    <col min="3" max="3" width="24.28125" style="13" customWidth="1"/>
    <col min="4" max="4" width="62.7109375" style="13" customWidth="1"/>
    <col min="5" max="6" width="19.421875" style="13" hidden="1" customWidth="1"/>
    <col min="7" max="11" width="0" style="13" hidden="1" customWidth="1"/>
    <col min="12" max="12" width="0" style="2" hidden="1" customWidth="1"/>
    <col min="13" max="16384" width="9.140625" style="2" customWidth="1"/>
  </cols>
  <sheetData>
    <row r="1" ht="15.75">
      <c r="E1" s="13" t="s">
        <v>111</v>
      </c>
    </row>
    <row r="2" spans="1:11" s="5" customFormat="1" ht="33.75" customHeight="1">
      <c r="A2" s="41" t="s">
        <v>122</v>
      </c>
      <c r="B2" s="41"/>
      <c r="C2" s="41"/>
      <c r="D2" s="41"/>
      <c r="E2" s="4">
        <v>2538.7</v>
      </c>
      <c r="F2" s="4"/>
      <c r="G2" s="4"/>
      <c r="H2" s="4"/>
      <c r="I2" s="4"/>
      <c r="J2" s="4"/>
      <c r="K2" s="4"/>
    </row>
    <row r="4" spans="1:4" ht="15.75">
      <c r="A4" s="6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1" t="s">
        <v>123</v>
      </c>
    </row>
    <row r="6" spans="1:4" ht="15.75">
      <c r="A6" s="6" t="s">
        <v>29</v>
      </c>
      <c r="B6" s="1" t="s">
        <v>30</v>
      </c>
      <c r="C6" s="1" t="s">
        <v>27</v>
      </c>
      <c r="D6" s="1" t="s">
        <v>124</v>
      </c>
    </row>
    <row r="7" spans="1:4" ht="15.75">
      <c r="A7" s="6" t="s">
        <v>16</v>
      </c>
      <c r="B7" s="1" t="s">
        <v>31</v>
      </c>
      <c r="C7" s="1" t="s">
        <v>27</v>
      </c>
      <c r="D7" s="1" t="s">
        <v>125</v>
      </c>
    </row>
    <row r="8" spans="1:4" ht="42.75" customHeight="1">
      <c r="A8" s="40" t="s">
        <v>63</v>
      </c>
      <c r="B8" s="40"/>
      <c r="C8" s="40"/>
      <c r="D8" s="40"/>
    </row>
    <row r="9" spans="1:4" ht="15.75">
      <c r="A9" s="6" t="s">
        <v>17</v>
      </c>
      <c r="B9" s="1" t="s">
        <v>32</v>
      </c>
      <c r="C9" s="1" t="s">
        <v>33</v>
      </c>
      <c r="D9" s="9">
        <f>'[1]по форме'!$D$23</f>
        <v>444.61</v>
      </c>
    </row>
    <row r="10" spans="1:4" ht="15.75">
      <c r="A10" s="6" t="s">
        <v>18</v>
      </c>
      <c r="B10" s="1" t="s">
        <v>34</v>
      </c>
      <c r="C10" s="1" t="s">
        <v>33</v>
      </c>
      <c r="D10" s="38">
        <f>'[1]по форме'!$D$24</f>
        <v>-49227.02899279958</v>
      </c>
    </row>
    <row r="11" spans="1:4" ht="15.75">
      <c r="A11" s="6" t="s">
        <v>35</v>
      </c>
      <c r="B11" s="1" t="s">
        <v>36</v>
      </c>
      <c r="C11" s="1" t="s">
        <v>33</v>
      </c>
      <c r="D11" s="7">
        <f>'[1]по форме'!$D$25</f>
        <v>42090.96</v>
      </c>
    </row>
    <row r="12" spans="1:4" ht="31.5">
      <c r="A12" s="6" t="s">
        <v>37</v>
      </c>
      <c r="B12" s="1" t="s">
        <v>38</v>
      </c>
      <c r="C12" s="1" t="s">
        <v>33</v>
      </c>
      <c r="D12" s="7">
        <f>D13+D14+D15</f>
        <v>362163.6806773057</v>
      </c>
    </row>
    <row r="13" spans="1:4" ht="15.75">
      <c r="A13" s="6" t="s">
        <v>54</v>
      </c>
      <c r="B13" s="11" t="s">
        <v>39</v>
      </c>
      <c r="C13" s="1" t="s">
        <v>33</v>
      </c>
      <c r="D13" s="7">
        <f>'[2]УК 2021'!$F$125+'[2]УК 2020'!$F$125</f>
        <v>169780.9286601182</v>
      </c>
    </row>
    <row r="14" spans="1:4" ht="15.75">
      <c r="A14" s="6" t="s">
        <v>55</v>
      </c>
      <c r="B14" s="11" t="s">
        <v>40</v>
      </c>
      <c r="C14" s="1" t="s">
        <v>33</v>
      </c>
      <c r="D14" s="7">
        <f>'[2]УК 2021'!$F$124+'[2]УК 2020'!$F$124</f>
        <v>152689.71731739142</v>
      </c>
    </row>
    <row r="15" spans="1:4" ht="15.75">
      <c r="A15" s="6" t="s">
        <v>56</v>
      </c>
      <c r="B15" s="11" t="s">
        <v>41</v>
      </c>
      <c r="C15" s="1" t="s">
        <v>33</v>
      </c>
      <c r="D15" s="7">
        <f>'[2]УК 2021'!$F$126+'[2]УК 2020'!$F$126</f>
        <v>39693.03469979606</v>
      </c>
    </row>
    <row r="16" spans="1:6" ht="15.75">
      <c r="A16" s="11" t="s">
        <v>42</v>
      </c>
      <c r="B16" s="11" t="s">
        <v>43</v>
      </c>
      <c r="C16" s="11" t="s">
        <v>33</v>
      </c>
      <c r="D16" s="16">
        <f>D17</f>
        <v>319413.66067730566</v>
      </c>
      <c r="E16" s="13">
        <v>319413.66</v>
      </c>
      <c r="F16" s="12">
        <f>D16-E16</f>
        <v>0.0006773056811653078</v>
      </c>
    </row>
    <row r="17" spans="1:4" ht="31.5">
      <c r="A17" s="11" t="s">
        <v>19</v>
      </c>
      <c r="B17" s="11" t="s">
        <v>57</v>
      </c>
      <c r="C17" s="11" t="s">
        <v>33</v>
      </c>
      <c r="D17" s="16">
        <f>D12-D25+D108+D124</f>
        <v>319413.66067730566</v>
      </c>
    </row>
    <row r="18" spans="1:4" ht="31.5">
      <c r="A18" s="11" t="s">
        <v>44</v>
      </c>
      <c r="B18" s="11" t="s">
        <v>58</v>
      </c>
      <c r="C18" s="11" t="s">
        <v>33</v>
      </c>
      <c r="D18" s="11">
        <v>0</v>
      </c>
    </row>
    <row r="19" spans="1:4" ht="15.75">
      <c r="A19" s="11" t="s">
        <v>20</v>
      </c>
      <c r="B19" s="11" t="s">
        <v>45</v>
      </c>
      <c r="C19" s="11" t="s">
        <v>33</v>
      </c>
      <c r="D19" s="11">
        <v>0</v>
      </c>
    </row>
    <row r="20" spans="1:4" ht="15.75">
      <c r="A20" s="11" t="s">
        <v>21</v>
      </c>
      <c r="B20" s="11" t="s">
        <v>46</v>
      </c>
      <c r="C20" s="11" t="s">
        <v>33</v>
      </c>
      <c r="D20" s="11">
        <v>0</v>
      </c>
    </row>
    <row r="21" spans="1:4" ht="15.75">
      <c r="A21" s="11" t="s">
        <v>47</v>
      </c>
      <c r="B21" s="11" t="s">
        <v>48</v>
      </c>
      <c r="C21" s="11" t="s">
        <v>33</v>
      </c>
      <c r="D21" s="11">
        <v>0</v>
      </c>
    </row>
    <row r="22" spans="1:4" ht="15.75">
      <c r="A22" s="11" t="s">
        <v>49</v>
      </c>
      <c r="B22" s="11" t="s">
        <v>50</v>
      </c>
      <c r="C22" s="11" t="s">
        <v>33</v>
      </c>
      <c r="D22" s="16">
        <f>D16+D10+D9</f>
        <v>270631.24168450607</v>
      </c>
    </row>
    <row r="23" spans="1:4" ht="15.75">
      <c r="A23" s="11" t="s">
        <v>51</v>
      </c>
      <c r="B23" s="11" t="s">
        <v>59</v>
      </c>
      <c r="C23" s="11" t="s">
        <v>33</v>
      </c>
      <c r="D23" s="16">
        <v>0.21</v>
      </c>
    </row>
    <row r="24" spans="1:4" ht="15.75">
      <c r="A24" s="11" t="s">
        <v>52</v>
      </c>
      <c r="B24" s="11" t="s">
        <v>60</v>
      </c>
      <c r="C24" s="11" t="s">
        <v>33</v>
      </c>
      <c r="D24" s="16">
        <f>D22-D103</f>
        <v>-91533.1054015496</v>
      </c>
    </row>
    <row r="25" spans="1:5" ht="15.75">
      <c r="A25" s="11" t="s">
        <v>53</v>
      </c>
      <c r="B25" s="11" t="s">
        <v>61</v>
      </c>
      <c r="C25" s="11" t="s">
        <v>33</v>
      </c>
      <c r="D25" s="16">
        <v>54259.06</v>
      </c>
      <c r="E25" s="12">
        <f>D25+F16</f>
        <v>54259.06067730568</v>
      </c>
    </row>
    <row r="26" spans="1:4" ht="35.25" customHeight="1">
      <c r="A26" s="40" t="s">
        <v>62</v>
      </c>
      <c r="B26" s="40"/>
      <c r="C26" s="40"/>
      <c r="D26" s="40"/>
    </row>
    <row r="27" spans="1:11" s="5" customFormat="1" ht="27.75" customHeight="1">
      <c r="A27" s="15" t="s">
        <v>22</v>
      </c>
      <c r="B27" s="3" t="s">
        <v>64</v>
      </c>
      <c r="C27" s="3" t="s">
        <v>126</v>
      </c>
      <c r="D27" s="18" t="s">
        <v>127</v>
      </c>
      <c r="E27" s="39" t="s">
        <v>128</v>
      </c>
      <c r="F27" s="39" t="s">
        <v>129</v>
      </c>
      <c r="G27" s="4"/>
      <c r="H27" s="4"/>
      <c r="I27" s="4"/>
      <c r="J27" s="4"/>
      <c r="K27" s="4"/>
    </row>
    <row r="28" spans="1:6" ht="15.75">
      <c r="A28" s="15" t="s">
        <v>130</v>
      </c>
      <c r="B28" s="19" t="s">
        <v>131</v>
      </c>
      <c r="C28" s="20" t="s">
        <v>27</v>
      </c>
      <c r="D28" s="21" t="s">
        <v>27</v>
      </c>
      <c r="E28" s="39"/>
      <c r="F28" s="39"/>
    </row>
    <row r="29" spans="1:6" ht="15.75">
      <c r="A29" s="22" t="s">
        <v>67</v>
      </c>
      <c r="B29" s="32" t="s">
        <v>132</v>
      </c>
      <c r="C29" s="30" t="s">
        <v>133</v>
      </c>
      <c r="D29" s="25">
        <f>E29*E$2*10+F29*E$2*2</f>
        <v>999.7436126770892</v>
      </c>
      <c r="E29" s="26">
        <v>0.03248436</v>
      </c>
      <c r="F29" s="37">
        <v>0.03447889970399999</v>
      </c>
    </row>
    <row r="30" spans="1:6" ht="15.75">
      <c r="A30" s="22" t="s">
        <v>68</v>
      </c>
      <c r="B30" s="32" t="s">
        <v>114</v>
      </c>
      <c r="C30" s="30" t="s">
        <v>133</v>
      </c>
      <c r="D30" s="25">
        <f aca="true" t="shared" si="0" ref="D30:D60">E30*E$2*10+F30*E$2*2</f>
        <v>674.2697978708624</v>
      </c>
      <c r="E30" s="26">
        <v>0.021908840000000002</v>
      </c>
      <c r="F30" s="37">
        <v>0.023254042776</v>
      </c>
    </row>
    <row r="31" spans="1:6" ht="15.75">
      <c r="A31" s="22" t="s">
        <v>70</v>
      </c>
      <c r="B31" s="32" t="s">
        <v>79</v>
      </c>
      <c r="C31" s="30" t="s">
        <v>133</v>
      </c>
      <c r="D31" s="25">
        <f t="shared" si="0"/>
        <v>599.25015663965</v>
      </c>
      <c r="E31" s="26">
        <v>0.01947125</v>
      </c>
      <c r="F31" s="37">
        <v>0.020666784749999997</v>
      </c>
    </row>
    <row r="32" spans="1:6" ht="15.75">
      <c r="A32" s="22" t="s">
        <v>119</v>
      </c>
      <c r="B32" s="32" t="s">
        <v>134</v>
      </c>
      <c r="C32" s="30" t="s">
        <v>133</v>
      </c>
      <c r="D32" s="25">
        <f t="shared" si="0"/>
        <v>1823.923125408941</v>
      </c>
      <c r="E32" s="26">
        <v>0.05926417</v>
      </c>
      <c r="F32" s="37">
        <v>0.062902990038</v>
      </c>
    </row>
    <row r="33" spans="1:11" s="5" customFormat="1" ht="15.75">
      <c r="A33" s="22" t="s">
        <v>120</v>
      </c>
      <c r="B33" s="32" t="s">
        <v>0</v>
      </c>
      <c r="C33" s="30" t="s">
        <v>133</v>
      </c>
      <c r="D33" s="25">
        <f t="shared" si="0"/>
        <v>18869.642418874322</v>
      </c>
      <c r="E33" s="26">
        <v>0.613125455</v>
      </c>
      <c r="F33" s="37">
        <v>0.650771357937</v>
      </c>
      <c r="G33" s="4"/>
      <c r="H33" s="4"/>
      <c r="I33" s="4"/>
      <c r="J33" s="4"/>
      <c r="K33" s="4"/>
    </row>
    <row r="34" spans="1:6" ht="15.75">
      <c r="A34" s="22" t="s">
        <v>72</v>
      </c>
      <c r="B34" s="32" t="s">
        <v>135</v>
      </c>
      <c r="C34" s="30" t="s">
        <v>133</v>
      </c>
      <c r="D34" s="25">
        <f t="shared" si="0"/>
        <v>2179.4566237482272</v>
      </c>
      <c r="E34" s="26">
        <v>0.07081641</v>
      </c>
      <c r="F34" s="37">
        <v>0.07516453757399999</v>
      </c>
    </row>
    <row r="35" spans="1:6" ht="15.75">
      <c r="A35" s="22" t="s">
        <v>73</v>
      </c>
      <c r="B35" s="32" t="s">
        <v>115</v>
      </c>
      <c r="C35" s="30" t="s">
        <v>133</v>
      </c>
      <c r="D35" s="25">
        <f t="shared" si="0"/>
        <v>3453.462456764123</v>
      </c>
      <c r="E35" s="26">
        <v>0.1122122875</v>
      </c>
      <c r="F35" s="37">
        <v>0.11910212195249999</v>
      </c>
    </row>
    <row r="36" spans="1:6" ht="15.75">
      <c r="A36" s="22" t="s">
        <v>75</v>
      </c>
      <c r="B36" s="32" t="s">
        <v>15</v>
      </c>
      <c r="C36" s="30" t="s">
        <v>133</v>
      </c>
      <c r="D36" s="25">
        <f t="shared" si="0"/>
        <v>6031.080319723949</v>
      </c>
      <c r="E36" s="26">
        <v>0.1959660275</v>
      </c>
      <c r="F36" s="37">
        <v>0.20799834158849997</v>
      </c>
    </row>
    <row r="37" spans="1:6" ht="15.75">
      <c r="A37" s="22" t="s">
        <v>76</v>
      </c>
      <c r="B37" s="32" t="s">
        <v>136</v>
      </c>
      <c r="C37" s="30" t="s">
        <v>133</v>
      </c>
      <c r="D37" s="25">
        <f t="shared" si="0"/>
        <v>27.047236799681496</v>
      </c>
      <c r="E37" s="26">
        <v>0.0008788375</v>
      </c>
      <c r="F37" s="37">
        <v>0.0009327981224999999</v>
      </c>
    </row>
    <row r="38" spans="1:6" ht="15.75">
      <c r="A38" s="22" t="s">
        <v>121</v>
      </c>
      <c r="B38" s="32" t="s">
        <v>137</v>
      </c>
      <c r="C38" s="30" t="s">
        <v>133</v>
      </c>
      <c r="D38" s="25">
        <f t="shared" si="0"/>
        <v>4651.412107737322</v>
      </c>
      <c r="E38" s="26">
        <v>0.151136895</v>
      </c>
      <c r="F38" s="37">
        <v>0.16041670035299999</v>
      </c>
    </row>
    <row r="39" spans="1:6" ht="15.75">
      <c r="A39" s="22" t="s">
        <v>77</v>
      </c>
      <c r="B39" s="32" t="s">
        <v>138</v>
      </c>
      <c r="C39" s="30" t="s">
        <v>133</v>
      </c>
      <c r="D39" s="25">
        <f t="shared" si="0"/>
        <v>11331.8852458565</v>
      </c>
      <c r="E39" s="26">
        <v>0.36820344250000003</v>
      </c>
      <c r="F39" s="37">
        <v>0.3908111338695</v>
      </c>
    </row>
    <row r="40" spans="1:6" ht="15.75">
      <c r="A40" s="22" t="s">
        <v>139</v>
      </c>
      <c r="B40" s="32" t="s">
        <v>140</v>
      </c>
      <c r="C40" s="30" t="s">
        <v>133</v>
      </c>
      <c r="D40" s="25">
        <f t="shared" si="0"/>
        <v>144.07917279638718</v>
      </c>
      <c r="E40" s="26">
        <v>0.00468152</v>
      </c>
      <c r="F40" s="37">
        <v>0.004968965327999999</v>
      </c>
    </row>
    <row r="41" spans="1:6" ht="15.75">
      <c r="A41" s="22" t="s">
        <v>141</v>
      </c>
      <c r="B41" s="32" t="s">
        <v>142</v>
      </c>
      <c r="C41" s="30" t="s">
        <v>133</v>
      </c>
      <c r="D41" s="25">
        <f t="shared" si="0"/>
        <v>520.4406630664463</v>
      </c>
      <c r="E41" s="26">
        <v>0.0169105175</v>
      </c>
      <c r="F41" s="37">
        <v>0.0179488232745</v>
      </c>
    </row>
    <row r="42" spans="1:6" ht="15.75">
      <c r="A42" s="22" t="s">
        <v>143</v>
      </c>
      <c r="B42" s="32" t="s">
        <v>144</v>
      </c>
      <c r="C42" s="30" t="s">
        <v>133</v>
      </c>
      <c r="D42" s="25">
        <f t="shared" si="0"/>
        <v>3122.6439783986775</v>
      </c>
      <c r="E42" s="26">
        <v>0.101463105</v>
      </c>
      <c r="F42" s="37">
        <v>0.10769293964699998</v>
      </c>
    </row>
    <row r="43" spans="1:6" ht="15.75">
      <c r="A43" s="22" t="s">
        <v>145</v>
      </c>
      <c r="B43" s="32" t="s">
        <v>146</v>
      </c>
      <c r="C43" s="30" t="s">
        <v>133</v>
      </c>
      <c r="D43" s="25">
        <f t="shared" si="0"/>
        <v>5654.556869952096</v>
      </c>
      <c r="E43" s="26">
        <v>0.1837317675</v>
      </c>
      <c r="F43" s="37">
        <v>0.19501289802449998</v>
      </c>
    </row>
    <row r="44" spans="1:6" ht="15.75">
      <c r="A44" s="22" t="s">
        <v>147</v>
      </c>
      <c r="B44" s="32" t="s">
        <v>148</v>
      </c>
      <c r="C44" s="30" t="s">
        <v>133</v>
      </c>
      <c r="D44" s="25">
        <f t="shared" si="0"/>
        <v>10333.89079579879</v>
      </c>
      <c r="E44" s="26">
        <v>0.3357759175</v>
      </c>
      <c r="F44" s="37">
        <v>0.3563925588345</v>
      </c>
    </row>
    <row r="45" spans="1:6" ht="15.75">
      <c r="A45" s="22" t="s">
        <v>149</v>
      </c>
      <c r="B45" s="32" t="s">
        <v>150</v>
      </c>
      <c r="C45" s="30" t="s">
        <v>133</v>
      </c>
      <c r="D45" s="25">
        <f t="shared" si="0"/>
        <v>1366.0636138358898</v>
      </c>
      <c r="E45" s="26">
        <v>0.0443870825</v>
      </c>
      <c r="F45" s="37">
        <v>0.0471124493655</v>
      </c>
    </row>
    <row r="46" spans="1:6" ht="15.75">
      <c r="A46" s="22" t="s">
        <v>151</v>
      </c>
      <c r="B46" s="32" t="s">
        <v>14</v>
      </c>
      <c r="C46" s="30" t="s">
        <v>133</v>
      </c>
      <c r="D46" s="25">
        <f t="shared" si="0"/>
        <v>22476.577699538917</v>
      </c>
      <c r="E46" s="26">
        <v>0.7303244875</v>
      </c>
      <c r="F46" s="37">
        <v>0.7751664110325</v>
      </c>
    </row>
    <row r="47" spans="1:6" ht="15.75">
      <c r="A47" s="22" t="s">
        <v>152</v>
      </c>
      <c r="B47" s="32" t="s">
        <v>153</v>
      </c>
      <c r="C47" s="30" t="s">
        <v>133</v>
      </c>
      <c r="D47" s="25">
        <f t="shared" si="0"/>
        <v>2338.0797598057607</v>
      </c>
      <c r="E47" s="26">
        <v>0.0759705025</v>
      </c>
      <c r="F47" s="37">
        <v>0.08063509135349999</v>
      </c>
    </row>
    <row r="48" spans="1:6" ht="15.75">
      <c r="A48" s="22" t="s">
        <v>154</v>
      </c>
      <c r="B48" s="32" t="s">
        <v>155</v>
      </c>
      <c r="C48" s="30" t="s">
        <v>133</v>
      </c>
      <c r="D48" s="25">
        <f t="shared" si="0"/>
        <v>5089.512560091444</v>
      </c>
      <c r="E48" s="26">
        <v>0.1653719575</v>
      </c>
      <c r="F48" s="37">
        <v>0.17552579569049997</v>
      </c>
    </row>
    <row r="49" spans="1:6" ht="15.75">
      <c r="A49" s="22" t="s">
        <v>156</v>
      </c>
      <c r="B49" s="32" t="s">
        <v>157</v>
      </c>
      <c r="C49" s="30" t="s">
        <v>133</v>
      </c>
      <c r="D49" s="25">
        <f t="shared" si="0"/>
        <v>1859.3922563019369</v>
      </c>
      <c r="E49" s="26">
        <v>0.060416657500000005</v>
      </c>
      <c r="F49" s="37">
        <v>0.0641262402705</v>
      </c>
    </row>
    <row r="50" spans="1:6" ht="15.75">
      <c r="A50" s="22" t="s">
        <v>158</v>
      </c>
      <c r="B50" s="32" t="s">
        <v>159</v>
      </c>
      <c r="C50" s="30" t="s">
        <v>133</v>
      </c>
      <c r="D50" s="25">
        <f t="shared" si="0"/>
        <v>3598.837305574866</v>
      </c>
      <c r="E50" s="26">
        <v>0.11693590749999999</v>
      </c>
      <c r="F50" s="37">
        <v>0.12411577222049998</v>
      </c>
    </row>
    <row r="51" spans="1:6" ht="47.25" customHeight="1">
      <c r="A51" s="22" t="s">
        <v>160</v>
      </c>
      <c r="B51" s="32" t="s">
        <v>161</v>
      </c>
      <c r="C51" s="30" t="s">
        <v>133</v>
      </c>
      <c r="D51" s="25">
        <f t="shared" si="0"/>
        <v>1980.376004142428</v>
      </c>
      <c r="E51" s="26">
        <v>0.064347745</v>
      </c>
      <c r="F51" s="37">
        <v>0.068298696543</v>
      </c>
    </row>
    <row r="52" spans="1:6" ht="15.75">
      <c r="A52" s="22" t="s">
        <v>162</v>
      </c>
      <c r="B52" s="32" t="s">
        <v>112</v>
      </c>
      <c r="C52" s="30" t="s">
        <v>133</v>
      </c>
      <c r="D52" s="25">
        <f t="shared" si="0"/>
        <v>2581.7640262057657</v>
      </c>
      <c r="E52" s="26">
        <v>0.08388846</v>
      </c>
      <c r="F52" s="37">
        <v>0.08903921144399998</v>
      </c>
    </row>
    <row r="53" spans="1:6" ht="15.75">
      <c r="A53" s="22" t="s">
        <v>163</v>
      </c>
      <c r="B53" s="32" t="s">
        <v>164</v>
      </c>
      <c r="C53" s="30" t="s">
        <v>133</v>
      </c>
      <c r="D53" s="25">
        <f t="shared" si="0"/>
        <v>731.6358534064741</v>
      </c>
      <c r="E53" s="26">
        <v>0.023772817499999998</v>
      </c>
      <c r="F53" s="37">
        <v>0.025232468494499994</v>
      </c>
    </row>
    <row r="54" spans="1:6" ht="15.75">
      <c r="A54" s="22" t="s">
        <v>165</v>
      </c>
      <c r="B54" s="32" t="s">
        <v>166</v>
      </c>
      <c r="C54" s="30" t="s">
        <v>133</v>
      </c>
      <c r="D54" s="25">
        <f t="shared" si="0"/>
        <v>9348.52918688105</v>
      </c>
      <c r="E54" s="26">
        <v>0.3037588675</v>
      </c>
      <c r="F54" s="37">
        <v>0.32240966196449994</v>
      </c>
    </row>
    <row r="55" spans="1:6" ht="15.75">
      <c r="A55" s="22" t="s">
        <v>167</v>
      </c>
      <c r="B55" s="32" t="s">
        <v>169</v>
      </c>
      <c r="C55" s="30" t="s">
        <v>133</v>
      </c>
      <c r="D55" s="25">
        <f t="shared" si="0"/>
        <v>1943.5140215339998</v>
      </c>
      <c r="E55" s="26">
        <v>0.06315</v>
      </c>
      <c r="F55" s="37">
        <v>0.06702741</v>
      </c>
    </row>
    <row r="56" spans="1:6" ht="15.75">
      <c r="A56" s="22" t="s">
        <v>168</v>
      </c>
      <c r="B56" s="32" t="s">
        <v>171</v>
      </c>
      <c r="C56" s="30" t="s">
        <v>172</v>
      </c>
      <c r="D56" s="25">
        <f t="shared" si="0"/>
        <v>11855.111612353809</v>
      </c>
      <c r="E56" s="26">
        <v>0.385204475</v>
      </c>
      <c r="F56" s="37">
        <v>0.40885602976499996</v>
      </c>
    </row>
    <row r="57" spans="1:6" ht="15.75">
      <c r="A57" s="22" t="s">
        <v>170</v>
      </c>
      <c r="B57" s="32" t="s">
        <v>174</v>
      </c>
      <c r="C57" s="30" t="s">
        <v>6</v>
      </c>
      <c r="D57" s="25">
        <f t="shared" si="0"/>
        <v>4612.0235569009</v>
      </c>
      <c r="E57" s="26">
        <v>0.14985705500000002</v>
      </c>
      <c r="F57" s="37">
        <v>0.159058278177</v>
      </c>
    </row>
    <row r="58" spans="1:6" ht="15.75">
      <c r="A58" s="22" t="s">
        <v>173</v>
      </c>
      <c r="B58" s="32" t="s">
        <v>176</v>
      </c>
      <c r="C58" s="30" t="s">
        <v>6</v>
      </c>
      <c r="D58" s="25">
        <f t="shared" si="0"/>
        <v>3214.053921211493</v>
      </c>
      <c r="E58" s="26">
        <v>0.10443326</v>
      </c>
      <c r="F58" s="37">
        <v>0.11084546216399999</v>
      </c>
    </row>
    <row r="59" spans="1:11" s="5" customFormat="1" ht="24.75" customHeight="1">
      <c r="A59" s="22" t="s">
        <v>175</v>
      </c>
      <c r="B59" s="32" t="s">
        <v>178</v>
      </c>
      <c r="C59" s="30" t="s">
        <v>179</v>
      </c>
      <c r="D59" s="25">
        <f t="shared" si="0"/>
        <v>4757.949068017743</v>
      </c>
      <c r="E59" s="26">
        <v>0.15459856749999998</v>
      </c>
      <c r="F59" s="37">
        <v>0.16409091954449997</v>
      </c>
      <c r="G59" s="4"/>
      <c r="H59" s="4"/>
      <c r="I59" s="4"/>
      <c r="J59" s="4"/>
      <c r="K59" s="4"/>
    </row>
    <row r="60" spans="1:6" ht="15.75">
      <c r="A60" s="22" t="s">
        <v>177</v>
      </c>
      <c r="B60" s="32" t="s">
        <v>181</v>
      </c>
      <c r="C60" s="30" t="s">
        <v>179</v>
      </c>
      <c r="D60" s="25">
        <f t="shared" si="0"/>
        <v>1882.84399216178</v>
      </c>
      <c r="E60" s="26">
        <v>0.061178667500000006</v>
      </c>
      <c r="F60" s="37">
        <v>0.0649350376845</v>
      </c>
    </row>
    <row r="61" spans="1:6" ht="15.75">
      <c r="A61" s="27" t="s">
        <v>180</v>
      </c>
      <c r="B61" s="28" t="s">
        <v>182</v>
      </c>
      <c r="C61" s="29" t="s">
        <v>27</v>
      </c>
      <c r="D61" s="29" t="s">
        <v>27</v>
      </c>
      <c r="E61" s="26"/>
      <c r="F61" s="37"/>
    </row>
    <row r="62" spans="1:6" ht="31.5">
      <c r="A62" s="22" t="s">
        <v>183</v>
      </c>
      <c r="B62" s="23" t="s">
        <v>184</v>
      </c>
      <c r="C62" s="29" t="s">
        <v>27</v>
      </c>
      <c r="D62" s="29" t="s">
        <v>27</v>
      </c>
      <c r="E62" s="26"/>
      <c r="F62" s="37"/>
    </row>
    <row r="63" spans="1:6" ht="31.5">
      <c r="A63" s="6" t="s">
        <v>185</v>
      </c>
      <c r="B63" s="23" t="s">
        <v>8</v>
      </c>
      <c r="C63" s="30" t="s">
        <v>186</v>
      </c>
      <c r="D63" s="25">
        <f aca="true" t="shared" si="1" ref="D63:D70">E63*E$2*10+F63*E$2*2</f>
        <v>5150.312157065099</v>
      </c>
      <c r="E63" s="26">
        <v>0.1673475</v>
      </c>
      <c r="F63" s="37">
        <v>0.1776226365</v>
      </c>
    </row>
    <row r="64" spans="1:11" s="5" customFormat="1" ht="35.25" customHeight="1">
      <c r="A64" s="6" t="s">
        <v>187</v>
      </c>
      <c r="B64" s="23" t="s">
        <v>188</v>
      </c>
      <c r="C64" s="30" t="s">
        <v>11</v>
      </c>
      <c r="D64" s="25">
        <f t="shared" si="1"/>
        <v>9749.9620080289</v>
      </c>
      <c r="E64" s="26">
        <v>0.3168025</v>
      </c>
      <c r="F64" s="37">
        <v>0.3362541735</v>
      </c>
      <c r="G64" s="4"/>
      <c r="H64" s="4"/>
      <c r="I64" s="4"/>
      <c r="J64" s="4"/>
      <c r="K64" s="4"/>
    </row>
    <row r="65" spans="1:6" ht="15.75">
      <c r="A65" s="6" t="s">
        <v>189</v>
      </c>
      <c r="B65" s="23" t="s">
        <v>190</v>
      </c>
      <c r="C65" s="30" t="s">
        <v>10</v>
      </c>
      <c r="D65" s="25">
        <f t="shared" si="1"/>
        <v>2494.1763276353</v>
      </c>
      <c r="E65" s="26">
        <v>0.0810425</v>
      </c>
      <c r="F65" s="37">
        <v>0.08601850949999999</v>
      </c>
    </row>
    <row r="66" spans="1:6" ht="15.75">
      <c r="A66" s="6" t="s">
        <v>191</v>
      </c>
      <c r="B66" s="23" t="s">
        <v>13</v>
      </c>
      <c r="C66" s="30" t="s">
        <v>10</v>
      </c>
      <c r="D66" s="25">
        <f t="shared" si="1"/>
        <v>5117.9202567062</v>
      </c>
      <c r="E66" s="26">
        <v>0.166295</v>
      </c>
      <c r="F66" s="37">
        <v>0.17650551299999998</v>
      </c>
    </row>
    <row r="67" spans="1:6" ht="15.75">
      <c r="A67" s="6" t="s">
        <v>192</v>
      </c>
      <c r="B67" s="23" t="s">
        <v>118</v>
      </c>
      <c r="C67" s="30" t="s">
        <v>133</v>
      </c>
      <c r="D67" s="25">
        <f t="shared" si="1"/>
        <v>1328.0679147149</v>
      </c>
      <c r="E67" s="26">
        <v>0.0431525</v>
      </c>
      <c r="F67" s="37">
        <v>0.0458020635</v>
      </c>
    </row>
    <row r="68" spans="1:6" ht="31.5">
      <c r="A68" s="6" t="s">
        <v>193</v>
      </c>
      <c r="B68" s="23" t="s">
        <v>194</v>
      </c>
      <c r="C68" s="30" t="s">
        <v>133</v>
      </c>
      <c r="D68" s="25">
        <f t="shared" si="1"/>
        <v>6996.650477522398</v>
      </c>
      <c r="E68" s="26">
        <v>0.22734</v>
      </c>
      <c r="F68" s="37">
        <v>0.24129867599999996</v>
      </c>
    </row>
    <row r="69" spans="1:6" ht="15.75">
      <c r="A69" s="6" t="s">
        <v>195</v>
      </c>
      <c r="B69" s="23" t="s">
        <v>196</v>
      </c>
      <c r="C69" s="30" t="s">
        <v>9</v>
      </c>
      <c r="D69" s="25">
        <f t="shared" si="1"/>
        <v>1425.2436157915997</v>
      </c>
      <c r="E69" s="26">
        <v>0.04631</v>
      </c>
      <c r="F69" s="37">
        <v>0.04915343399999999</v>
      </c>
    </row>
    <row r="70" spans="1:11" s="5" customFormat="1" ht="23.25" customHeight="1">
      <c r="A70" s="6" t="s">
        <v>197</v>
      </c>
      <c r="B70" s="23" t="s">
        <v>198</v>
      </c>
      <c r="C70" s="30" t="s">
        <v>7</v>
      </c>
      <c r="D70" s="25">
        <f t="shared" si="1"/>
        <v>1101.3246122026</v>
      </c>
      <c r="E70" s="26">
        <v>0.035785000000000004</v>
      </c>
      <c r="F70" s="37">
        <v>0.037982199</v>
      </c>
      <c r="G70" s="4"/>
      <c r="H70" s="4"/>
      <c r="I70" s="4"/>
      <c r="J70" s="4"/>
      <c r="K70" s="4"/>
    </row>
    <row r="71" spans="1:6" ht="31.5">
      <c r="A71" s="6" t="s">
        <v>69</v>
      </c>
      <c r="B71" s="23" t="s">
        <v>199</v>
      </c>
      <c r="C71" s="21" t="s">
        <v>27</v>
      </c>
      <c r="D71" s="21" t="s">
        <v>27</v>
      </c>
      <c r="E71" s="26"/>
      <c r="F71" s="37"/>
    </row>
    <row r="72" spans="1:6" ht="15.75">
      <c r="A72" s="6" t="s">
        <v>200</v>
      </c>
      <c r="B72" s="23" t="s">
        <v>201</v>
      </c>
      <c r="C72" s="24" t="s">
        <v>11</v>
      </c>
      <c r="D72" s="25">
        <f aca="true" t="shared" si="2" ref="D72:D78">E72*E$2*10+F72*E$2*2</f>
        <v>8681.0292961852</v>
      </c>
      <c r="E72" s="26">
        <v>0.28207</v>
      </c>
      <c r="F72" s="37">
        <v>0.29938909799999996</v>
      </c>
    </row>
    <row r="73" spans="1:6" ht="15.75">
      <c r="A73" s="6" t="s">
        <v>202</v>
      </c>
      <c r="B73" s="23" t="s">
        <v>203</v>
      </c>
      <c r="C73" s="24" t="s">
        <v>11</v>
      </c>
      <c r="D73" s="25">
        <f t="shared" si="2"/>
        <v>20795.6000304138</v>
      </c>
      <c r="E73" s="26">
        <v>0.675705</v>
      </c>
      <c r="F73" s="37">
        <v>0.717193287</v>
      </c>
    </row>
    <row r="74" spans="1:6" ht="15.75">
      <c r="A74" s="6" t="s">
        <v>204</v>
      </c>
      <c r="B74" s="23" t="s">
        <v>113</v>
      </c>
      <c r="C74" s="24" t="s">
        <v>205</v>
      </c>
      <c r="D74" s="25">
        <f t="shared" si="2"/>
        <v>1846.3383204573001</v>
      </c>
      <c r="E74" s="26">
        <v>0.059992500000000004</v>
      </c>
      <c r="F74" s="37">
        <v>0.0636760395</v>
      </c>
    </row>
    <row r="75" spans="1:6" ht="15.75">
      <c r="A75" s="6" t="s">
        <v>206</v>
      </c>
      <c r="B75" s="23" t="s">
        <v>207</v>
      </c>
      <c r="C75" s="24" t="s">
        <v>9</v>
      </c>
      <c r="D75" s="25">
        <f t="shared" si="2"/>
        <v>777.4056086136</v>
      </c>
      <c r="E75" s="26">
        <v>0.02526</v>
      </c>
      <c r="F75" s="37">
        <v>0.026810964</v>
      </c>
    </row>
    <row r="76" spans="1:6" ht="15.75">
      <c r="A76" s="6" t="s">
        <v>208</v>
      </c>
      <c r="B76" s="23" t="s">
        <v>209</v>
      </c>
      <c r="C76" s="24" t="s">
        <v>12</v>
      </c>
      <c r="D76" s="25">
        <f t="shared" si="2"/>
        <v>9199.299701927597</v>
      </c>
      <c r="E76" s="26">
        <v>0.29890999999999995</v>
      </c>
      <c r="F76" s="37">
        <v>0.3172630739999999</v>
      </c>
    </row>
    <row r="77" spans="1:6" ht="15.75">
      <c r="A77" s="6" t="s">
        <v>210</v>
      </c>
      <c r="B77" s="23" t="s">
        <v>211</v>
      </c>
      <c r="C77" s="24" t="s">
        <v>11</v>
      </c>
      <c r="D77" s="25">
        <f t="shared" si="2"/>
        <v>388.7028043068</v>
      </c>
      <c r="E77" s="26">
        <v>0.01263</v>
      </c>
      <c r="F77" s="37">
        <v>0.013405482</v>
      </c>
    </row>
    <row r="78" spans="1:11" ht="15.75">
      <c r="A78" s="6" t="s">
        <v>255</v>
      </c>
      <c r="B78" s="32" t="s">
        <v>254</v>
      </c>
      <c r="C78" s="30" t="s">
        <v>12</v>
      </c>
      <c r="D78" s="25">
        <f t="shared" si="2"/>
        <v>194.3514021534</v>
      </c>
      <c r="E78" s="26">
        <v>0.006315</v>
      </c>
      <c r="F78" s="37">
        <v>0.006702741</v>
      </c>
      <c r="G78" s="14"/>
      <c r="H78" s="14"/>
      <c r="I78" s="14"/>
      <c r="J78" s="14"/>
      <c r="K78" s="14"/>
    </row>
    <row r="79" spans="1:6" ht="15.75">
      <c r="A79" s="15" t="s">
        <v>212</v>
      </c>
      <c r="B79" s="31" t="s">
        <v>213</v>
      </c>
      <c r="C79" s="21" t="s">
        <v>27</v>
      </c>
      <c r="D79" s="21" t="s">
        <v>27</v>
      </c>
      <c r="E79" s="26"/>
      <c r="F79" s="37"/>
    </row>
    <row r="80" spans="1:6" ht="15.75">
      <c r="A80" s="6" t="s">
        <v>65</v>
      </c>
      <c r="B80" s="32" t="s">
        <v>2</v>
      </c>
      <c r="C80" s="30" t="s">
        <v>214</v>
      </c>
      <c r="D80" s="25">
        <f>E80*E$2*10+F80*E$2*2</f>
        <v>1204.2660715431841</v>
      </c>
      <c r="E80" s="26">
        <v>0.039129845</v>
      </c>
      <c r="F80" s="37">
        <v>0.041532417482999996</v>
      </c>
    </row>
    <row r="81" spans="1:6" ht="15.75">
      <c r="A81" s="6" t="s">
        <v>215</v>
      </c>
      <c r="B81" s="32" t="s">
        <v>3</v>
      </c>
      <c r="C81" s="24" t="s">
        <v>133</v>
      </c>
      <c r="D81" s="25">
        <f>E81*E$2*10+F81*E$2*2</f>
        <v>963.8209951790693</v>
      </c>
      <c r="E81" s="26">
        <v>0.0313171375</v>
      </c>
      <c r="F81" s="37">
        <v>0.0332400097425</v>
      </c>
    </row>
    <row r="82" spans="1:6" ht="31.5">
      <c r="A82" s="15" t="s">
        <v>216</v>
      </c>
      <c r="B82" s="33" t="s">
        <v>217</v>
      </c>
      <c r="C82" s="21" t="s">
        <v>27</v>
      </c>
      <c r="D82" s="21" t="s">
        <v>27</v>
      </c>
      <c r="E82" s="26"/>
      <c r="F82" s="37"/>
    </row>
    <row r="83" spans="1:11" s="5" customFormat="1" ht="31.5">
      <c r="A83" s="6" t="s">
        <v>66</v>
      </c>
      <c r="B83" s="34" t="s">
        <v>218</v>
      </c>
      <c r="C83" s="24" t="s">
        <v>219</v>
      </c>
      <c r="D83" s="25">
        <f>E83*E$2*10+F83*E$2*2</f>
        <v>946.7504636899291</v>
      </c>
      <c r="E83" s="26">
        <v>0.03076247</v>
      </c>
      <c r="F83" s="37">
        <v>0.032651285658</v>
      </c>
      <c r="G83" s="4"/>
      <c r="H83" s="4"/>
      <c r="I83" s="4"/>
      <c r="J83" s="4"/>
      <c r="K83" s="4"/>
    </row>
    <row r="84" spans="1:6" ht="31.5">
      <c r="A84" s="6" t="s">
        <v>220</v>
      </c>
      <c r="B84" s="23" t="s">
        <v>221</v>
      </c>
      <c r="C84" s="24" t="s">
        <v>214</v>
      </c>
      <c r="D84" s="25">
        <f>E84*E$2*10+F84*E$2*2</f>
        <v>2524.624713972665</v>
      </c>
      <c r="E84" s="26">
        <v>0.08203184999999999</v>
      </c>
      <c r="F84" s="37">
        <v>0.08706860558999999</v>
      </c>
    </row>
    <row r="85" spans="1:6" ht="15.75">
      <c r="A85" s="6" t="s">
        <v>71</v>
      </c>
      <c r="B85" s="34" t="s">
        <v>222</v>
      </c>
      <c r="C85" s="24" t="s">
        <v>133</v>
      </c>
      <c r="D85" s="25">
        <f>E85*E$2*10+F85*E$2*2</f>
        <v>2019.0195412705955</v>
      </c>
      <c r="E85" s="26">
        <v>0.06560337749999999</v>
      </c>
      <c r="F85" s="37">
        <v>0.06963142487849998</v>
      </c>
    </row>
    <row r="86" spans="1:6" ht="15.75">
      <c r="A86" s="15" t="s">
        <v>81</v>
      </c>
      <c r="B86" s="33" t="s">
        <v>223</v>
      </c>
      <c r="C86" s="21" t="s">
        <v>27</v>
      </c>
      <c r="D86" s="21" t="s">
        <v>27</v>
      </c>
      <c r="E86" s="26"/>
      <c r="F86" s="37"/>
    </row>
    <row r="87" spans="1:6" ht="31.5">
      <c r="A87" s="6" t="s">
        <v>224</v>
      </c>
      <c r="B87" s="23" t="s">
        <v>225</v>
      </c>
      <c r="C87" s="35" t="s">
        <v>5</v>
      </c>
      <c r="D87" s="25">
        <f>E87*E$2*10+F87*E$2*2</f>
        <v>23027.401965142006</v>
      </c>
      <c r="E87" s="26">
        <v>0.74822225</v>
      </c>
      <c r="F87" s="37">
        <v>0.7941630961499999</v>
      </c>
    </row>
    <row r="88" spans="1:6" ht="31.5">
      <c r="A88" s="6" t="s">
        <v>226</v>
      </c>
      <c r="B88" s="23" t="s">
        <v>227</v>
      </c>
      <c r="C88" s="35" t="s">
        <v>10</v>
      </c>
      <c r="D88" s="25">
        <f>E88*E$2*10+F88*E$2*2</f>
        <v>9196.060511891708</v>
      </c>
      <c r="E88" s="26">
        <v>0.29880475</v>
      </c>
      <c r="F88" s="37">
        <v>0.31715136164999996</v>
      </c>
    </row>
    <row r="89" spans="1:11" s="5" customFormat="1" ht="15.75">
      <c r="A89" s="6" t="s">
        <v>228</v>
      </c>
      <c r="B89" s="23" t="s">
        <v>229</v>
      </c>
      <c r="C89" s="35" t="s">
        <v>6</v>
      </c>
      <c r="D89" s="25">
        <f>E89*E$2*10+F89*E$2*2</f>
        <v>1749.1626193805996</v>
      </c>
      <c r="E89" s="26">
        <v>0.056835</v>
      </c>
      <c r="F89" s="37">
        <v>0.06032466899999999</v>
      </c>
      <c r="G89" s="4"/>
      <c r="H89" s="4"/>
      <c r="I89" s="4"/>
      <c r="J89" s="4"/>
      <c r="K89" s="4"/>
    </row>
    <row r="90" spans="1:6" ht="15.75">
      <c r="A90" s="6" t="s">
        <v>230</v>
      </c>
      <c r="B90" s="23" t="s">
        <v>231</v>
      </c>
      <c r="C90" s="35" t="s">
        <v>12</v>
      </c>
      <c r="D90" s="25">
        <f>E90*E$2*10+F90*E$2*2</f>
        <v>835.7110292596199</v>
      </c>
      <c r="E90" s="26">
        <v>0.027154499999999998</v>
      </c>
      <c r="F90" s="37">
        <v>0.028821786299999996</v>
      </c>
    </row>
    <row r="91" spans="1:6" ht="15.75">
      <c r="A91" s="6" t="s">
        <v>232</v>
      </c>
      <c r="B91" s="32" t="s">
        <v>233</v>
      </c>
      <c r="C91" s="30" t="s">
        <v>74</v>
      </c>
      <c r="D91" s="25">
        <f>E91*E$2*10+F91*E$2*2</f>
        <v>349.83252387612</v>
      </c>
      <c r="E91" s="26">
        <v>0.011367</v>
      </c>
      <c r="F91" s="37">
        <v>0.012064933799999998</v>
      </c>
    </row>
    <row r="92" spans="1:6" ht="15.75">
      <c r="A92" s="6" t="s">
        <v>234</v>
      </c>
      <c r="B92" s="34" t="s">
        <v>235</v>
      </c>
      <c r="C92" s="21" t="s">
        <v>27</v>
      </c>
      <c r="D92" s="21" t="s">
        <v>27</v>
      </c>
      <c r="E92" s="26"/>
      <c r="F92" s="37">
        <v>0</v>
      </c>
    </row>
    <row r="93" spans="1:6" ht="15.75">
      <c r="A93" s="6" t="s">
        <v>236</v>
      </c>
      <c r="B93" s="32" t="s">
        <v>237</v>
      </c>
      <c r="C93" s="24" t="s">
        <v>74</v>
      </c>
      <c r="D93" s="25">
        <f aca="true" t="shared" si="3" ref="D93:D98">E93*E$2*10+F93*E$2*2</f>
        <v>106.89327118436998</v>
      </c>
      <c r="E93" s="26">
        <v>0.0034732499999999998</v>
      </c>
      <c r="F93" s="37">
        <v>0.0036865075499999994</v>
      </c>
    </row>
    <row r="94" spans="1:6" ht="31.5" customHeight="1">
      <c r="A94" s="6" t="s">
        <v>238</v>
      </c>
      <c r="B94" s="32" t="s">
        <v>239</v>
      </c>
      <c r="C94" s="24" t="s">
        <v>74</v>
      </c>
      <c r="D94" s="25">
        <f t="shared" si="3"/>
        <v>16.19595017945</v>
      </c>
      <c r="E94" s="26">
        <v>0.00052625</v>
      </c>
      <c r="F94" s="37">
        <v>0.00055856175</v>
      </c>
    </row>
    <row r="95" spans="1:6" ht="15.75">
      <c r="A95" s="6" t="s">
        <v>240</v>
      </c>
      <c r="B95" s="32" t="s">
        <v>241</v>
      </c>
      <c r="C95" s="30" t="s">
        <v>74</v>
      </c>
      <c r="D95" s="25">
        <f t="shared" si="3"/>
        <v>16.19595017945</v>
      </c>
      <c r="E95" s="26">
        <v>0.00052625</v>
      </c>
      <c r="F95" s="37">
        <v>0.00055856175</v>
      </c>
    </row>
    <row r="96" spans="1:6" ht="15.75">
      <c r="A96" s="6" t="s">
        <v>242</v>
      </c>
      <c r="B96" s="32" t="s">
        <v>243</v>
      </c>
      <c r="C96" s="24" t="s">
        <v>74</v>
      </c>
      <c r="D96" s="25">
        <f t="shared" si="3"/>
        <v>90.69732100491998</v>
      </c>
      <c r="E96" s="26">
        <v>0.002947</v>
      </c>
      <c r="F96" s="37">
        <v>0.0031279458</v>
      </c>
    </row>
    <row r="97" spans="1:6" ht="15.75">
      <c r="A97" s="6" t="s">
        <v>244</v>
      </c>
      <c r="B97" s="32" t="s">
        <v>245</v>
      </c>
      <c r="C97" s="24" t="s">
        <v>74</v>
      </c>
      <c r="D97" s="25">
        <f t="shared" si="3"/>
        <v>3.2391900358899997</v>
      </c>
      <c r="E97" s="26">
        <v>0.00010525000000000001</v>
      </c>
      <c r="F97" s="37">
        <v>0.00011171235</v>
      </c>
    </row>
    <row r="98" spans="1:6" ht="15.75">
      <c r="A98" s="6" t="s">
        <v>246</v>
      </c>
      <c r="B98" s="32" t="s">
        <v>247</v>
      </c>
      <c r="C98" s="30" t="s">
        <v>74</v>
      </c>
      <c r="D98" s="25">
        <f t="shared" si="3"/>
        <v>16.19595017945</v>
      </c>
      <c r="E98" s="26">
        <v>0.00052625</v>
      </c>
      <c r="F98" s="37">
        <v>0.00055856175</v>
      </c>
    </row>
    <row r="99" spans="1:11" s="5" customFormat="1" ht="15.75">
      <c r="A99" s="15" t="s">
        <v>84</v>
      </c>
      <c r="B99" s="33" t="s">
        <v>248</v>
      </c>
      <c r="C99" s="1" t="s">
        <v>27</v>
      </c>
      <c r="D99" s="21" t="s">
        <v>27</v>
      </c>
      <c r="E99" s="26"/>
      <c r="F99" s="37"/>
      <c r="G99" s="4"/>
      <c r="H99" s="4"/>
      <c r="I99" s="4"/>
      <c r="J99" s="4"/>
      <c r="K99" s="4"/>
    </row>
    <row r="100" spans="1:6" ht="15.75">
      <c r="A100" s="6" t="s">
        <v>249</v>
      </c>
      <c r="B100" s="32" t="s">
        <v>250</v>
      </c>
      <c r="C100" s="24" t="s">
        <v>4</v>
      </c>
      <c r="D100" s="25">
        <f>E100*E$2*10+F100*E$2*2</f>
        <v>28666.8318176265</v>
      </c>
      <c r="E100" s="26">
        <v>0.9314625</v>
      </c>
      <c r="F100" s="37">
        <v>0.9886542974999999</v>
      </c>
    </row>
    <row r="101" spans="1:6" ht="15.75">
      <c r="A101" s="6" t="s">
        <v>251</v>
      </c>
      <c r="B101" s="32" t="s">
        <v>1</v>
      </c>
      <c r="C101" s="21" t="s">
        <v>27</v>
      </c>
      <c r="D101" s="25">
        <f>E101*E$2*10+F101*E$2*2</f>
        <v>39693.03469979606</v>
      </c>
      <c r="E101" s="26">
        <v>1.2897335</v>
      </c>
      <c r="F101" s="37">
        <v>1.3689231369</v>
      </c>
    </row>
    <row r="102" spans="1:6" ht="15.75">
      <c r="A102" s="6" t="s">
        <v>252</v>
      </c>
      <c r="B102" s="32" t="s">
        <v>253</v>
      </c>
      <c r="C102" s="1"/>
      <c r="D102" s="25">
        <f>E102*E$2*10+F102*E$2*2</f>
        <v>25438.978946862113</v>
      </c>
      <c r="E102" s="26">
        <v>0.826580875</v>
      </c>
      <c r="F102" s="37">
        <v>0.8773329407249999</v>
      </c>
    </row>
    <row r="103" spans="1:6" ht="15.75">
      <c r="A103" s="6"/>
      <c r="B103" s="3" t="s">
        <v>78</v>
      </c>
      <c r="C103" s="1" t="s">
        <v>33</v>
      </c>
      <c r="D103" s="8">
        <f>SUM(D29:D60)+SUM(D63:D70)+SUM(D72:D78)+SUM(D80:D81)+SUM(D83:D85)+SUM(D87:D91)+SUM(D93:D98)+SUM(D100:D102)</f>
        <v>362164.34708605567</v>
      </c>
      <c r="E103" s="36">
        <f>SUM(E29:E60)+SUM(E63:E70)+SUM(E72:E78)+SUM(E80:E81)+SUM(E83:E85)+SUM(E87:E91)+SUM(E93:E98)+SUM(E100:E102)</f>
        <v>11.767694117500003</v>
      </c>
      <c r="F103" s="36">
        <f>SUM(F29:F60)+SUM(F63:F70)+SUM(F72:F78)+SUM(F80:F81)+SUM(F83:F85)+SUM(F87:F91)+SUM(F93:F98)+SUM(F100:F102)</f>
        <v>12.490230536314499</v>
      </c>
    </row>
    <row r="104" spans="1:4" ht="15.75">
      <c r="A104" s="40" t="s">
        <v>80</v>
      </c>
      <c r="B104" s="40"/>
      <c r="C104" s="40"/>
      <c r="D104" s="40"/>
    </row>
    <row r="105" spans="1:4" ht="15.75">
      <c r="A105" s="6" t="s">
        <v>81</v>
      </c>
      <c r="B105" s="1" t="s">
        <v>82</v>
      </c>
      <c r="C105" s="1" t="s">
        <v>83</v>
      </c>
      <c r="D105" s="17">
        <v>3</v>
      </c>
    </row>
    <row r="106" spans="1:4" ht="15.75">
      <c r="A106" s="6" t="s">
        <v>84</v>
      </c>
      <c r="B106" s="1" t="s">
        <v>85</v>
      </c>
      <c r="C106" s="1" t="s">
        <v>83</v>
      </c>
      <c r="D106" s="17">
        <v>3</v>
      </c>
    </row>
    <row r="107" spans="1:4" ht="15.75">
      <c r="A107" s="6" t="s">
        <v>86</v>
      </c>
      <c r="B107" s="1" t="s">
        <v>87</v>
      </c>
      <c r="C107" s="1" t="s">
        <v>83</v>
      </c>
      <c r="D107" s="1">
        <v>0</v>
      </c>
    </row>
    <row r="108" spans="1:4" ht="15.75">
      <c r="A108" s="6" t="s">
        <v>88</v>
      </c>
      <c r="B108" s="1" t="s">
        <v>89</v>
      </c>
      <c r="C108" s="1" t="s">
        <v>33</v>
      </c>
      <c r="D108" s="7">
        <v>-3790.96</v>
      </c>
    </row>
    <row r="109" spans="1:4" ht="15.75">
      <c r="A109" s="40" t="s">
        <v>90</v>
      </c>
      <c r="B109" s="40"/>
      <c r="C109" s="40"/>
      <c r="D109" s="40"/>
    </row>
    <row r="110" spans="1:5" ht="15.75">
      <c r="A110" s="6" t="s">
        <v>91</v>
      </c>
      <c r="B110" s="1" t="s">
        <v>32</v>
      </c>
      <c r="C110" s="1" t="s">
        <v>33</v>
      </c>
      <c r="D110" s="1">
        <v>0</v>
      </c>
      <c r="E110" s="13" t="s">
        <v>116</v>
      </c>
    </row>
    <row r="111" spans="1:5" ht="15.75">
      <c r="A111" s="6" t="s">
        <v>92</v>
      </c>
      <c r="B111" s="1" t="s">
        <v>34</v>
      </c>
      <c r="C111" s="1" t="s">
        <v>33</v>
      </c>
      <c r="D111" s="1">
        <v>0</v>
      </c>
      <c r="E111" s="13" t="s">
        <v>116</v>
      </c>
    </row>
    <row r="112" spans="1:5" ht="15.75">
      <c r="A112" s="6" t="s">
        <v>93</v>
      </c>
      <c r="B112" s="1" t="s">
        <v>36</v>
      </c>
      <c r="C112" s="1" t="s">
        <v>33</v>
      </c>
      <c r="D112" s="1">
        <v>0</v>
      </c>
      <c r="E112" s="13" t="s">
        <v>116</v>
      </c>
    </row>
    <row r="113" spans="1:5" ht="15.75">
      <c r="A113" s="6" t="s">
        <v>94</v>
      </c>
      <c r="B113" s="1" t="s">
        <v>59</v>
      </c>
      <c r="C113" s="1" t="s">
        <v>33</v>
      </c>
      <c r="D113" s="1">
        <v>0</v>
      </c>
      <c r="E113" s="13" t="s">
        <v>116</v>
      </c>
    </row>
    <row r="114" spans="1:5" ht="15.75">
      <c r="A114" s="6" t="s">
        <v>95</v>
      </c>
      <c r="B114" s="1" t="s">
        <v>96</v>
      </c>
      <c r="C114" s="1" t="s">
        <v>33</v>
      </c>
      <c r="D114" s="1">
        <v>0</v>
      </c>
      <c r="E114" s="13" t="s">
        <v>116</v>
      </c>
    </row>
    <row r="115" spans="1:5" ht="15.75">
      <c r="A115" s="6" t="s">
        <v>97</v>
      </c>
      <c r="B115" s="1" t="s">
        <v>61</v>
      </c>
      <c r="C115" s="1" t="s">
        <v>33</v>
      </c>
      <c r="D115" s="1">
        <v>0</v>
      </c>
      <c r="E115" s="13" t="s">
        <v>116</v>
      </c>
    </row>
    <row r="116" spans="1:4" ht="15.75">
      <c r="A116" s="40" t="s">
        <v>98</v>
      </c>
      <c r="B116" s="40"/>
      <c r="C116" s="40"/>
      <c r="D116" s="40"/>
    </row>
    <row r="117" spans="1:4" ht="15.75">
      <c r="A117" s="6" t="s">
        <v>99</v>
      </c>
      <c r="B117" s="1" t="s">
        <v>82</v>
      </c>
      <c r="C117" s="1" t="s">
        <v>83</v>
      </c>
      <c r="D117" s="1">
        <v>0</v>
      </c>
    </row>
    <row r="118" spans="1:4" ht="15.75">
      <c r="A118" s="6" t="s">
        <v>100</v>
      </c>
      <c r="B118" s="1" t="s">
        <v>85</v>
      </c>
      <c r="C118" s="1" t="s">
        <v>83</v>
      </c>
      <c r="D118" s="1">
        <v>0</v>
      </c>
    </row>
    <row r="119" spans="1:4" ht="15.75">
      <c r="A119" s="6" t="s">
        <v>101</v>
      </c>
      <c r="B119" s="1" t="s">
        <v>102</v>
      </c>
      <c r="C119" s="1" t="s">
        <v>83</v>
      </c>
      <c r="D119" s="1">
        <v>0</v>
      </c>
    </row>
    <row r="120" spans="1:4" ht="15.75">
      <c r="A120" s="6" t="s">
        <v>103</v>
      </c>
      <c r="B120" s="1" t="s">
        <v>89</v>
      </c>
      <c r="C120" s="1" t="s">
        <v>33</v>
      </c>
      <c r="D120" s="1">
        <v>0</v>
      </c>
    </row>
    <row r="121" spans="1:4" ht="15.75">
      <c r="A121" s="40" t="s">
        <v>104</v>
      </c>
      <c r="B121" s="40"/>
      <c r="C121" s="40"/>
      <c r="D121" s="40"/>
    </row>
    <row r="122" spans="1:4" ht="15.75">
      <c r="A122" s="6" t="s">
        <v>105</v>
      </c>
      <c r="B122" s="1" t="s">
        <v>106</v>
      </c>
      <c r="C122" s="1" t="s">
        <v>83</v>
      </c>
      <c r="D122" s="1">
        <v>17</v>
      </c>
    </row>
    <row r="123" spans="1:4" ht="15.75">
      <c r="A123" s="6" t="s">
        <v>107</v>
      </c>
      <c r="B123" s="1" t="s">
        <v>108</v>
      </c>
      <c r="C123" s="1" t="s">
        <v>83</v>
      </c>
      <c r="D123" s="1">
        <v>3</v>
      </c>
    </row>
    <row r="124" spans="1:5" ht="31.5">
      <c r="A124" s="6" t="s">
        <v>109</v>
      </c>
      <c r="B124" s="1" t="s">
        <v>110</v>
      </c>
      <c r="C124" s="1" t="s">
        <v>33</v>
      </c>
      <c r="D124" s="9">
        <v>15300</v>
      </c>
      <c r="E124" s="13" t="s">
        <v>117</v>
      </c>
    </row>
  </sheetData>
  <sheetProtection password="CC29" sheet="1" objects="1" scenarios="1" selectLockedCells="1" selectUnlockedCells="1"/>
  <mergeCells count="9">
    <mergeCell ref="E27:E28"/>
    <mergeCell ref="F27:F28"/>
    <mergeCell ref="A121:D121"/>
    <mergeCell ref="A2:D2"/>
    <mergeCell ref="A26:D26"/>
    <mergeCell ref="A8:D8"/>
    <mergeCell ref="A104:D104"/>
    <mergeCell ref="A109:D109"/>
    <mergeCell ref="A116:D116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60" max="3" man="1"/>
    <brk id="12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2017-03-01T10:11:53Z</cp:lastPrinted>
  <dcterms:created xsi:type="dcterms:W3CDTF">2010-07-19T21:32:50Z</dcterms:created>
  <dcterms:modified xsi:type="dcterms:W3CDTF">2022-03-27T18:44:55Z</dcterms:modified>
  <cp:category/>
  <cp:version/>
  <cp:contentType/>
  <cp:contentStatus/>
</cp:coreProperties>
</file>