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<sst xmlns="http://schemas.openxmlformats.org/spreadsheetml/2006/main" count="364" uniqueCount="254">
  <si>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</si>
  <si>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</si>
  <si>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</si>
  <si>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</si>
  <si>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</si>
  <si>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</si>
  <si>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</si>
  <si>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</si>
  <si>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</si>
  <si>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</si>
  <si>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</si>
  <si>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</si>
  <si>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</si>
  <si>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</si>
  <si>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</si>
  <si>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</si>
  <si>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</si>
  <si>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</si>
  <si>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</si>
  <si>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</si>
  <si>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</si>
  <si>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</si>
  <si>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</si>
  <si>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</si>
  <si>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</si>
  <si>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</si>
  <si>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</si>
  <si>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</si>
  <si>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</si>
  <si>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</si>
  <si>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</si>
  <si>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</si>
  <si>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</si>
  <si>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</si>
  <si>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</si>
  <si>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</si>
  <si>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</si>
  <si>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</si>
  <si>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</si>
  <si>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</si>
  <si>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</si>
  <si>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</si>
  <si>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</si>
  <si>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</si>
  <si>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</si>
  <si>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</si>
  <si>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</si>
  <si>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</si>
  <si>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</si>
  <si>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</si>
  <si>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</si>
  <si>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</si>
  <si>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</si>
  <si>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</si>
  <si>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</si>
  <si>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</si>
  <si>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</si>
  <si>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</si>
  <si>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</si>
  <si>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</si>
  <si>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</si>
  <si>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</si>
  <si>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</si>
  <si>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</si>
  <si>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</si>
  <si>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</si>
  <si>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</si>
  <si>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</si>
  <si>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</si>
  <si>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</si>
  <si>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</si>
  <si>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</si>
  <si>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</si>
  <si>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</si>
  <si>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</si>
  <si>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</si>
  <si>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</si>
  <si>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</si>
  <si>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</si>
  <si>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</si>
  <si>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</si>
  <si>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</si>
  <si>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</si>
  <si>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</si>
  <si>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</si>
  <si>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</si>
  <si>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</si>
  <si>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</si>
  <si>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</si>
  <si>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</si>
  <si>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</si>
  <si>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</si>
  <si>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</si>
  <si>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</si>
  <si>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</si>
  <si>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</si>
  <si>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</si>
  <si>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</si>
  <si>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</si>
  <si>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</si>
  <si>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</si>
  <si>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</si>
  <si>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</si>
  <si>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</si>
  <si>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</si>
  <si>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</si>
  <si>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</si>
  <si>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</si>
  <si>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</si>
  <si>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</si>
  <si>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</si>
  <si>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</si>
  <si>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</si>
  <si>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</si>
  <si>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</si>
  <si>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</si>
  <si>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</si>
  <si>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</si>
  <si>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</si>
  <si>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</si>
  <si>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</si>
  <si>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</si>
  <si>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</si>
  <si>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</si>
  <si>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</si>
  <si>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</si>
  <si>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</si>
  <si>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31.03.2022 г.</t>
  </si>
  <si>
    <t>01.01.2021 г.</t>
  </si>
  <si>
    <t>31.12.2021 г.</t>
  </si>
  <si>
    <t>Отчет об исполнении управляющей организацией ООО "УК "Слобода" договора управления за 2021 год по дому № 45  ул. Гагарина в г. Липецке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</si>
  <si>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</si>
  <si>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</si>
  <si>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</si>
  <si>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</si>
  <si>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</si>
  <si>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</si>
  <si>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</si>
  <si>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</si>
  <si>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</si>
  <si>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</si>
  <si>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</si>
  <si>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</si>
  <si>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</si>
  <si>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</si>
  <si>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</si>
  <si>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</si>
  <si>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</si>
  <si>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</si>
  <si>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</si>
  <si>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</si>
  <si>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</si>
  <si>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</si>
  <si>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</si>
  <si>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</si>
  <si>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</si>
  <si>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</si>
  <si>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</si>
  <si>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</si>
  <si>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</si>
  <si>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</si>
  <si>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</si>
  <si>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</si>
  <si>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</si>
  <si>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</si>
  <si>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</si>
  <si>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</si>
  <si>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</si>
  <si>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</si>
  <si>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</si>
  <si>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</si>
  <si>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</si>
  <si>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</si>
  <si>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</si>
  <si>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</si>
  <si>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</si>
  <si>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</si>
  <si>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</si>
  <si>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</si>
  <si>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</si>
  <si>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</si>
  <si>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</si>
  <si>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</si>
  <si>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</si>
  <si>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</si>
  <si>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</si>
  <si>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</si>
  <si>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</si>
  <si>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</si>
  <si>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</si>
  <si>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</si>
  <si>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</si>
  <si>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</si>
  <si>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</si>
  <si>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</si>
  <si>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</si>
  <si>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</si>
  <si>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</si>
  <si>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</si>
  <si>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</si>
  <si>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</si>
  <si>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</si>
  <si>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</si>
  <si>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</si>
  <si>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</si>
  <si>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</si>
  <si>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</si>
  <si>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</si>
  <si>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</si>
  <si>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</si>
  <si>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</si>
  <si>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</si>
  <si>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</si>
  <si>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</si>
  <si>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</si>
  <si>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</si>
  <si>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</si>
  <si>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</si>
  <si>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</si>
  <si>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</si>
  <si>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</si>
  <si>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</si>
  <si>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</si>
  <si>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</si>
  <si>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</si>
  <si>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</si>
  <si>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</si>
  <si>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</si>
  <si>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</si>
  <si>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</si>
  <si>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</si>
  <si>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</si>
  <si>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</si>
  <si>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</si>
  <si>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</si>
  <si>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</si>
  <si>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</si>
  <si>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</si>
  <si>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</si>
  <si>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</si>
  <si>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</si>
  <si>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</si>
  <si>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</si>
  <si>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</si>
  <si>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</si>
  <si>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</si>
  <si>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</si>
  <si>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</si>
  <si>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</si>
  <si>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</si>
  <si>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</si>
  <si>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</si>
  <si>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01.10.21-31.12.21</t>
  </si>
  <si>
    <t>01.01.21-30.09.21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</si>
</sst>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2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4" fontId="42" fillId="0" borderId="13" xfId="0" applyNumberFormat="1" applyFont="1" applyFill="1" applyBorder="1" applyAlignment="1">
      <alignment horizontal="center" vertical="center" wrapText="1"/>
    </xf>
    <xf numFmtId="179" fontId="7" fillId="0" borderId="12" xfId="0" applyNumberFormat="1" applyFont="1" applyBorder="1" applyAlignment="1">
      <alignment/>
    </xf>
    <xf numFmtId="179" fontId="7" fillId="0" borderId="12" xfId="0" applyNumberFormat="1" applyFont="1" applyBorder="1" applyAlignment="1">
      <alignment horizontal="right"/>
    </xf>
    <xf numFmtId="49" fontId="45" fillId="0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right" vertical="center" wrapText="1"/>
    </xf>
    <xf numFmtId="4" fontId="47" fillId="0" borderId="0" xfId="0" applyNumberFormat="1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75;&#1072;&#1088;&#1080;&#1085;&#1072;,%20&#1076;.%2045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445.82</v>
          </cell>
        </row>
        <row r="24">
          <cell r="D24">
            <v>-55360.1322647997</v>
          </cell>
        </row>
        <row r="25">
          <cell r="D25">
            <v>54670.27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O124">
            <v>31820.26894602628</v>
          </cell>
        </row>
        <row r="125">
          <cell r="O125">
            <v>35506.45743818165</v>
          </cell>
        </row>
        <row r="126">
          <cell r="O126">
            <v>8286.63931691046</v>
          </cell>
        </row>
      </sheetData>
      <sheetData sheetId="3">
        <row r="124">
          <cell r="O124">
            <v>89938.5781402665</v>
          </cell>
        </row>
        <row r="125">
          <cell r="O125">
            <v>100356.94963217701</v>
          </cell>
        </row>
        <row r="126">
          <cell r="O126">
            <v>23421.818306700003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8" sqref="A8:D8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10" hidden="1" customWidth="1"/>
    <col min="6" max="6" width="17.8515625" style="22" hidden="1" customWidth="1"/>
    <col min="7" max="12" width="0" style="2" hidden="1" customWidth="1"/>
    <col min="13" max="16" width="9.140625" style="2" customWidth="1"/>
    <col min="17" max="16384" width="9.140625" style="3" customWidth="1"/>
  </cols>
  <sheetData>
    <row r="1" ht="15.75">
      <c r="E1" s="10" t="s">
        <v>116</v>
      </c>
    </row>
    <row r="2" spans="1:16" s="5" customFormat="1" ht="33.75" customHeight="1">
      <c r="A2" s="52" t="s">
        <v>130</v>
      </c>
      <c r="B2" s="52"/>
      <c r="C2" s="52"/>
      <c r="D2" s="52"/>
      <c r="E2" s="16">
        <v>2017.8</v>
      </c>
      <c r="F2" s="12"/>
      <c r="G2" s="4"/>
      <c r="H2" s="4"/>
      <c r="I2" s="4"/>
      <c r="J2" s="4"/>
      <c r="K2" s="4"/>
      <c r="L2" s="4"/>
      <c r="M2" s="4"/>
      <c r="N2" s="4"/>
      <c r="O2" s="4"/>
      <c r="P2" s="4"/>
    </row>
    <row r="4" spans="1:4" ht="15.75">
      <c r="A4" s="6" t="s">
        <v>22</v>
      </c>
      <c r="B4" s="7" t="s">
        <v>23</v>
      </c>
      <c r="C4" s="7" t="s">
        <v>24</v>
      </c>
      <c r="D4" s="7" t="s">
        <v>25</v>
      </c>
    </row>
    <row r="5" spans="1:4" ht="15.75">
      <c r="A5" s="6" t="s">
        <v>28</v>
      </c>
      <c r="B5" s="7" t="s">
        <v>26</v>
      </c>
      <c r="C5" s="7" t="s">
        <v>27</v>
      </c>
      <c r="D5" s="8" t="s">
        <v>127</v>
      </c>
    </row>
    <row r="6" spans="1:4" ht="15.75">
      <c r="A6" s="6" t="s">
        <v>29</v>
      </c>
      <c r="B6" s="7" t="s">
        <v>30</v>
      </c>
      <c r="C6" s="7" t="s">
        <v>27</v>
      </c>
      <c r="D6" s="8" t="s">
        <v>128</v>
      </c>
    </row>
    <row r="7" spans="1:4" ht="15.75">
      <c r="A7" s="6" t="s">
        <v>16</v>
      </c>
      <c r="B7" s="7" t="s">
        <v>31</v>
      </c>
      <c r="C7" s="7" t="s">
        <v>27</v>
      </c>
      <c r="D7" s="8" t="s">
        <v>129</v>
      </c>
    </row>
    <row r="8" spans="1:4" ht="42.75" customHeight="1">
      <c r="A8" s="51" t="s">
        <v>63</v>
      </c>
      <c r="B8" s="51"/>
      <c r="C8" s="51"/>
      <c r="D8" s="51"/>
    </row>
    <row r="9" spans="1:4" ht="15.75">
      <c r="A9" s="6" t="s">
        <v>17</v>
      </c>
      <c r="B9" s="7" t="s">
        <v>32</v>
      </c>
      <c r="C9" s="7" t="s">
        <v>33</v>
      </c>
      <c r="D9" s="24">
        <f>'[1]по форме'!$D$23</f>
        <v>445.82</v>
      </c>
    </row>
    <row r="10" spans="1:5" ht="15.75">
      <c r="A10" s="6" t="s">
        <v>18</v>
      </c>
      <c r="B10" s="7" t="s">
        <v>34</v>
      </c>
      <c r="C10" s="7" t="s">
        <v>33</v>
      </c>
      <c r="D10" s="24">
        <f>'[1]по форме'!$D$24</f>
        <v>-55360.1322647997</v>
      </c>
      <c r="E10" s="21"/>
    </row>
    <row r="11" spans="1:4" ht="15.75">
      <c r="A11" s="6" t="s">
        <v>35</v>
      </c>
      <c r="B11" s="7" t="s">
        <v>36</v>
      </c>
      <c r="C11" s="7" t="s">
        <v>33</v>
      </c>
      <c r="D11" s="24">
        <f>'[1]по форме'!$D$25</f>
        <v>54670.27</v>
      </c>
    </row>
    <row r="12" spans="1:4" ht="31.5">
      <c r="A12" s="6" t="s">
        <v>37</v>
      </c>
      <c r="B12" s="7" t="s">
        <v>38</v>
      </c>
      <c r="C12" s="7" t="s">
        <v>33</v>
      </c>
      <c r="D12" s="24">
        <f>D13+D14+D15</f>
        <v>289330.7117802619</v>
      </c>
    </row>
    <row r="13" spans="1:4" ht="15.75">
      <c r="A13" s="6" t="s">
        <v>54</v>
      </c>
      <c r="B13" s="9" t="s">
        <v>39</v>
      </c>
      <c r="C13" s="7" t="s">
        <v>33</v>
      </c>
      <c r="D13" s="24">
        <f>'[2]УК 2020'!$O$125+'[2]УК 2021'!$O$125</f>
        <v>135863.40707035866</v>
      </c>
    </row>
    <row r="14" spans="1:4" ht="15.75">
      <c r="A14" s="6" t="s">
        <v>55</v>
      </c>
      <c r="B14" s="9" t="s">
        <v>40</v>
      </c>
      <c r="C14" s="7" t="s">
        <v>33</v>
      </c>
      <c r="D14" s="24">
        <f>'[2]УК 2020'!$O$124+'[2]УК 2021'!$O$124</f>
        <v>121758.84708629278</v>
      </c>
    </row>
    <row r="15" spans="1:4" ht="15.75">
      <c r="A15" s="6" t="s">
        <v>56</v>
      </c>
      <c r="B15" s="9" t="s">
        <v>41</v>
      </c>
      <c r="C15" s="7" t="s">
        <v>33</v>
      </c>
      <c r="D15" s="24">
        <f>'[2]УК 2021'!$O$126+'[2]УК 2020'!$O$126</f>
        <v>31708.457623610462</v>
      </c>
    </row>
    <row r="16" spans="1:6" ht="15.75">
      <c r="A16" s="9" t="s">
        <v>42</v>
      </c>
      <c r="B16" s="9" t="s">
        <v>43</v>
      </c>
      <c r="C16" s="9" t="s">
        <v>33</v>
      </c>
      <c r="D16" s="20">
        <f>D17</f>
        <v>266301.2917802619</v>
      </c>
      <c r="E16" s="10">
        <v>266301.29</v>
      </c>
      <c r="F16" s="49">
        <f>D16-E16</f>
        <v>0.0017802619258873165</v>
      </c>
    </row>
    <row r="17" spans="1:4" ht="31.5">
      <c r="A17" s="9" t="s">
        <v>19</v>
      </c>
      <c r="B17" s="9" t="s">
        <v>57</v>
      </c>
      <c r="C17" s="9" t="s">
        <v>33</v>
      </c>
      <c r="D17" s="20">
        <f>D12-D25+D107+D123</f>
        <v>266301.2917802619</v>
      </c>
    </row>
    <row r="18" spans="1:4" ht="31.5">
      <c r="A18" s="9" t="s">
        <v>44</v>
      </c>
      <c r="B18" s="9" t="s">
        <v>58</v>
      </c>
      <c r="C18" s="9" t="s">
        <v>33</v>
      </c>
      <c r="D18" s="2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2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2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2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20">
        <f>D16+D10+D9</f>
        <v>211386.9795154622</v>
      </c>
    </row>
    <row r="23" spans="1:4" ht="15.75">
      <c r="A23" s="9" t="s">
        <v>51</v>
      </c>
      <c r="B23" s="9" t="s">
        <v>59</v>
      </c>
      <c r="C23" s="9" t="s">
        <v>33</v>
      </c>
      <c r="D23" s="20">
        <v>1194.15</v>
      </c>
    </row>
    <row r="24" spans="1:4" ht="15.75">
      <c r="A24" s="9" t="s">
        <v>52</v>
      </c>
      <c r="B24" s="9" t="s">
        <v>60</v>
      </c>
      <c r="C24" s="9" t="s">
        <v>33</v>
      </c>
      <c r="D24" s="20">
        <f>D22-D102</f>
        <v>-77944.20897004972</v>
      </c>
    </row>
    <row r="25" spans="1:5" ht="15.75">
      <c r="A25" s="9" t="s">
        <v>53</v>
      </c>
      <c r="B25" s="9" t="s">
        <v>61</v>
      </c>
      <c r="C25" s="9" t="s">
        <v>33</v>
      </c>
      <c r="D25" s="20">
        <v>45552.36</v>
      </c>
      <c r="E25" s="21">
        <f>D25+F16</f>
        <v>45552.36178026193</v>
      </c>
    </row>
    <row r="26" spans="1:16" s="11" customFormat="1" ht="35.25" customHeight="1">
      <c r="A26" s="53" t="s">
        <v>62</v>
      </c>
      <c r="B26" s="53"/>
      <c r="C26" s="53"/>
      <c r="D26" s="53"/>
      <c r="E26" s="10"/>
      <c r="F26" s="22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13" customFormat="1" ht="30.75" customHeight="1">
      <c r="A27" s="23" t="s">
        <v>22</v>
      </c>
      <c r="B27" s="15" t="s">
        <v>64</v>
      </c>
      <c r="C27" s="15" t="s">
        <v>131</v>
      </c>
      <c r="D27" s="27" t="s">
        <v>132</v>
      </c>
      <c r="E27" s="50" t="s">
        <v>253</v>
      </c>
      <c r="F27" s="50" t="s">
        <v>252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14" customFormat="1" ht="15.75">
      <c r="A28" s="23" t="s">
        <v>133</v>
      </c>
      <c r="B28" s="28" t="s">
        <v>134</v>
      </c>
      <c r="C28" s="29" t="s">
        <v>27</v>
      </c>
      <c r="D28" s="30" t="s">
        <v>27</v>
      </c>
      <c r="E28" s="50"/>
      <c r="F28" s="50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s="14" customFormat="1" ht="15.75">
      <c r="A29" s="31" t="s">
        <v>68</v>
      </c>
      <c r="B29" s="40" t="s">
        <v>135</v>
      </c>
      <c r="C29" s="32" t="s">
        <v>136</v>
      </c>
      <c r="D29" s="33">
        <f>E29*E$2*9+F29*E$2*3</f>
        <v>798.6370459401935</v>
      </c>
      <c r="E29" s="34">
        <v>0.03248436</v>
      </c>
      <c r="F29" s="35">
        <v>0.03447889970399999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s="14" customFormat="1" ht="15.75">
      <c r="A30" s="31" t="s">
        <v>70</v>
      </c>
      <c r="B30" s="40" t="s">
        <v>118</v>
      </c>
      <c r="C30" s="32" t="s">
        <v>136</v>
      </c>
      <c r="D30" s="33">
        <f aca="true" t="shared" si="0" ref="D30:D60">E30*E$2*9+F30*E$2*3</f>
        <v>538.6349387082385</v>
      </c>
      <c r="E30" s="34">
        <v>0.021908840000000002</v>
      </c>
      <c r="F30" s="35">
        <v>0.023254042776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14" customFormat="1" ht="15.75">
      <c r="A31" s="31" t="s">
        <v>72</v>
      </c>
      <c r="B31" s="40" t="s">
        <v>84</v>
      </c>
      <c r="C31" s="32" t="s">
        <v>136</v>
      </c>
      <c r="D31" s="33">
        <f t="shared" si="0"/>
        <v>478.70610905565</v>
      </c>
      <c r="E31" s="34">
        <v>0.01947125</v>
      </c>
      <c r="F31" s="35">
        <v>0.020666784749999997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s="14" customFormat="1" ht="15.75">
      <c r="A32" s="31" t="s">
        <v>122</v>
      </c>
      <c r="B32" s="40" t="s">
        <v>137</v>
      </c>
      <c r="C32" s="32" t="s">
        <v>136</v>
      </c>
      <c r="D32" s="33">
        <f t="shared" si="0"/>
        <v>1457.026139930029</v>
      </c>
      <c r="E32" s="34">
        <v>0.05926417</v>
      </c>
      <c r="F32" s="35">
        <v>0.062902990038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s="17" customFormat="1" ht="15.75">
      <c r="A33" s="31" t="s">
        <v>124</v>
      </c>
      <c r="B33" s="40" t="s">
        <v>0</v>
      </c>
      <c r="C33" s="32" t="s">
        <v>136</v>
      </c>
      <c r="D33" s="33">
        <f t="shared" si="0"/>
        <v>15073.860226026834</v>
      </c>
      <c r="E33" s="34">
        <v>0.613125455</v>
      </c>
      <c r="F33" s="35">
        <v>0.650771357937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11" customFormat="1" ht="15.75">
      <c r="A34" s="31" t="s">
        <v>76</v>
      </c>
      <c r="B34" s="40" t="s">
        <v>138</v>
      </c>
      <c r="C34" s="32" t="s">
        <v>136</v>
      </c>
      <c r="D34" s="33">
        <f t="shared" si="0"/>
        <v>1741.0411806324514</v>
      </c>
      <c r="E34" s="34">
        <v>0.07081641</v>
      </c>
      <c r="F34" s="35">
        <v>0.07516453757399999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s="11" customFormat="1" ht="15.75">
      <c r="A35" s="31" t="s">
        <v>78</v>
      </c>
      <c r="B35" s="40" t="s">
        <v>119</v>
      </c>
      <c r="C35" s="32" t="s">
        <v>136</v>
      </c>
      <c r="D35" s="33">
        <f t="shared" si="0"/>
        <v>2758.770368484763</v>
      </c>
      <c r="E35" s="34">
        <v>0.1122122875</v>
      </c>
      <c r="F35" s="35">
        <v>0.11910212195249999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11" customFormat="1" ht="15.75">
      <c r="A36" s="31" t="s">
        <v>80</v>
      </c>
      <c r="B36" s="40" t="s">
        <v>15</v>
      </c>
      <c r="C36" s="32" t="s">
        <v>136</v>
      </c>
      <c r="D36" s="33">
        <f t="shared" si="0"/>
        <v>4817.879413577326</v>
      </c>
      <c r="E36" s="34">
        <v>0.1959660275</v>
      </c>
      <c r="F36" s="35">
        <v>0.20799834158849997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11" customFormat="1" ht="31.5">
      <c r="A37" s="31" t="s">
        <v>81</v>
      </c>
      <c r="B37" s="40" t="s">
        <v>139</v>
      </c>
      <c r="C37" s="32" t="s">
        <v>136</v>
      </c>
      <c r="D37" s="33">
        <f t="shared" si="0"/>
        <v>21.6064649222415</v>
      </c>
      <c r="E37" s="34">
        <v>0.0008788375</v>
      </c>
      <c r="F37" s="35">
        <v>0.0009327981224999999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11" customFormat="1" ht="15.75">
      <c r="A38" s="31" t="s">
        <v>126</v>
      </c>
      <c r="B38" s="40" t="s">
        <v>140</v>
      </c>
      <c r="C38" s="32" t="s">
        <v>136</v>
      </c>
      <c r="D38" s="33">
        <f t="shared" si="0"/>
        <v>3715.74269449585</v>
      </c>
      <c r="E38" s="34">
        <v>0.151136895</v>
      </c>
      <c r="F38" s="35">
        <v>0.16041670035299999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11" customFormat="1" ht="15.75">
      <c r="A39" s="31" t="s">
        <v>82</v>
      </c>
      <c r="B39" s="40" t="s">
        <v>141</v>
      </c>
      <c r="C39" s="32" t="s">
        <v>136</v>
      </c>
      <c r="D39" s="33">
        <f t="shared" si="0"/>
        <v>9052.384274254131</v>
      </c>
      <c r="E39" s="34">
        <v>0.36820344250000003</v>
      </c>
      <c r="F39" s="35">
        <v>0.3908111338695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11" customFormat="1" ht="31.5">
      <c r="A40" s="31" t="s">
        <v>142</v>
      </c>
      <c r="B40" s="40" t="s">
        <v>143</v>
      </c>
      <c r="C40" s="32" t="s">
        <v>136</v>
      </c>
      <c r="D40" s="33">
        <f t="shared" si="0"/>
        <v>115.09647422051519</v>
      </c>
      <c r="E40" s="34">
        <v>0.00468152</v>
      </c>
      <c r="F40" s="35">
        <v>0.004968965327999999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11" customFormat="1" ht="31.5">
      <c r="A41" s="31" t="s">
        <v>144</v>
      </c>
      <c r="B41" s="40" t="s">
        <v>145</v>
      </c>
      <c r="C41" s="32" t="s">
        <v>136</v>
      </c>
      <c r="D41" s="33">
        <f t="shared" si="0"/>
        <v>415.7497867133583</v>
      </c>
      <c r="E41" s="34">
        <v>0.0169105175</v>
      </c>
      <c r="F41" s="35">
        <v>0.0179488232745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11" customFormat="1" ht="31.5">
      <c r="A42" s="31" t="s">
        <v>146</v>
      </c>
      <c r="B42" s="40" t="s">
        <v>147</v>
      </c>
      <c r="C42" s="32" t="s">
        <v>136</v>
      </c>
      <c r="D42" s="33">
        <f t="shared" si="0"/>
        <v>2494.4987202801494</v>
      </c>
      <c r="E42" s="34">
        <v>0.101463105</v>
      </c>
      <c r="F42" s="35">
        <v>0.10769293964699998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11" customFormat="1" ht="15.75">
      <c r="A43" s="31" t="s">
        <v>148</v>
      </c>
      <c r="B43" s="40" t="s">
        <v>149</v>
      </c>
      <c r="C43" s="32" t="s">
        <v>136</v>
      </c>
      <c r="D43" s="33">
        <f t="shared" si="0"/>
        <v>4517.096721055008</v>
      </c>
      <c r="E43" s="34">
        <v>0.1837317675</v>
      </c>
      <c r="F43" s="35">
        <v>0.19501289802449998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11" customFormat="1" ht="15.75">
      <c r="A44" s="31" t="s">
        <v>150</v>
      </c>
      <c r="B44" s="40" t="s">
        <v>151</v>
      </c>
      <c r="C44" s="32" t="s">
        <v>136</v>
      </c>
      <c r="D44" s="33">
        <f t="shared" si="0"/>
        <v>8255.144532632261</v>
      </c>
      <c r="E44" s="34">
        <v>0.3357759175</v>
      </c>
      <c r="F44" s="35">
        <v>0.3563925588345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11" customFormat="1" ht="15.75">
      <c r="A45" s="31" t="s">
        <v>152</v>
      </c>
      <c r="B45" s="40" t="s">
        <v>120</v>
      </c>
      <c r="C45" s="32" t="s">
        <v>136</v>
      </c>
      <c r="D45" s="33">
        <f t="shared" si="0"/>
        <v>4551.046040789117</v>
      </c>
      <c r="E45" s="34">
        <v>0.1851126475</v>
      </c>
      <c r="F45" s="35">
        <v>0.1964785640565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11" customFormat="1" ht="31.5">
      <c r="A46" s="31" t="s">
        <v>154</v>
      </c>
      <c r="B46" s="40" t="s">
        <v>251</v>
      </c>
      <c r="C46" s="32" t="s">
        <v>136</v>
      </c>
      <c r="D46" s="33">
        <f t="shared" si="0"/>
        <v>127.23232098522331</v>
      </c>
      <c r="E46" s="34">
        <v>0.0051751425</v>
      </c>
      <c r="F46" s="35">
        <v>0.0054928962495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s="11" customFormat="1" ht="15.75">
      <c r="A47" s="31" t="s">
        <v>155</v>
      </c>
      <c r="B47" s="40" t="s">
        <v>153</v>
      </c>
      <c r="C47" s="32" t="s">
        <v>136</v>
      </c>
      <c r="D47" s="33">
        <f t="shared" si="0"/>
        <v>1091.2687966056178</v>
      </c>
      <c r="E47" s="34">
        <v>0.0443870825</v>
      </c>
      <c r="F47" s="35">
        <v>0.0471124493655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s="11" customFormat="1" ht="15.75">
      <c r="A48" s="31" t="s">
        <v>157</v>
      </c>
      <c r="B48" s="40" t="s">
        <v>14</v>
      </c>
      <c r="C48" s="32" t="s">
        <v>136</v>
      </c>
      <c r="D48" s="33">
        <f t="shared" si="0"/>
        <v>17955.231110441633</v>
      </c>
      <c r="E48" s="34">
        <v>0.7303244875</v>
      </c>
      <c r="F48" s="35">
        <v>0.7751664110325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11" customFormat="1" ht="31.5">
      <c r="A49" s="31" t="s">
        <v>159</v>
      </c>
      <c r="B49" s="40" t="s">
        <v>156</v>
      </c>
      <c r="C49" s="32" t="s">
        <v>136</v>
      </c>
      <c r="D49" s="33">
        <f t="shared" si="0"/>
        <v>1867.7559814997767</v>
      </c>
      <c r="E49" s="34">
        <v>0.0759705025</v>
      </c>
      <c r="F49" s="35">
        <v>0.08063509135349999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11" customFormat="1" ht="31.5">
      <c r="A50" s="31" t="s">
        <v>161</v>
      </c>
      <c r="B50" s="40" t="s">
        <v>158</v>
      </c>
      <c r="C50" s="32" t="s">
        <v>136</v>
      </c>
      <c r="D50" s="33">
        <f t="shared" si="0"/>
        <v>4065.7156742243724</v>
      </c>
      <c r="E50" s="34">
        <v>0.1653719575</v>
      </c>
      <c r="F50" s="35">
        <v>0.17552579569049997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11" customFormat="1" ht="31.5">
      <c r="A51" s="31" t="s">
        <v>163</v>
      </c>
      <c r="B51" s="40" t="s">
        <v>160</v>
      </c>
      <c r="C51" s="32" t="s">
        <v>136</v>
      </c>
      <c r="D51" s="33">
        <f t="shared" si="0"/>
        <v>1485.3603663849447</v>
      </c>
      <c r="E51" s="34">
        <v>0.060416657500000005</v>
      </c>
      <c r="F51" s="35">
        <v>0.0641262402705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11" customFormat="1" ht="31.5">
      <c r="A52" s="31" t="s">
        <v>165</v>
      </c>
      <c r="B52" s="40" t="s">
        <v>162</v>
      </c>
      <c r="C52" s="32" t="s">
        <v>136</v>
      </c>
      <c r="D52" s="33">
        <f t="shared" si="0"/>
        <v>2874.9018829410743</v>
      </c>
      <c r="E52" s="34">
        <v>0.11693590749999999</v>
      </c>
      <c r="F52" s="35">
        <v>0.12411577222049998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11" customFormat="1" ht="15.75">
      <c r="A53" s="31" t="s">
        <v>166</v>
      </c>
      <c r="B53" s="40" t="s">
        <v>164</v>
      </c>
      <c r="C53" s="32" t="s">
        <v>136</v>
      </c>
      <c r="D53" s="33">
        <f t="shared" si="0"/>
        <v>3033.8840631593403</v>
      </c>
      <c r="E53" s="34">
        <v>0.1234024675</v>
      </c>
      <c r="F53" s="35">
        <v>0.1309793790045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11" customFormat="1" ht="15.75">
      <c r="A54" s="31" t="s">
        <v>168</v>
      </c>
      <c r="B54" s="40" t="s">
        <v>167</v>
      </c>
      <c r="C54" s="32" t="s">
        <v>136</v>
      </c>
      <c r="D54" s="33">
        <f t="shared" si="0"/>
        <v>584.4613451481061</v>
      </c>
      <c r="E54" s="34">
        <v>0.023772817499999998</v>
      </c>
      <c r="F54" s="35">
        <v>0.025232468494499994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11" customFormat="1" ht="31.5">
      <c r="A55" s="31" t="s">
        <v>170</v>
      </c>
      <c r="B55" s="40" t="s">
        <v>169</v>
      </c>
      <c r="C55" s="32" t="s">
        <v>136</v>
      </c>
      <c r="D55" s="33">
        <f t="shared" si="0"/>
        <v>7467.996433309403</v>
      </c>
      <c r="E55" s="34">
        <v>0.3037588675</v>
      </c>
      <c r="F55" s="35">
        <v>0.32240966196449994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s="11" customFormat="1" ht="15.75">
      <c r="A56" s="31" t="s">
        <v>171</v>
      </c>
      <c r="B56" s="40" t="s">
        <v>173</v>
      </c>
      <c r="C56" s="32" t="s">
        <v>174</v>
      </c>
      <c r="D56" s="33">
        <f t="shared" si="0"/>
        <v>3796.7604689527816</v>
      </c>
      <c r="E56" s="34">
        <v>0.1544322725</v>
      </c>
      <c r="F56" s="35">
        <v>0.16391441403149998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s="11" customFormat="1" ht="31.5">
      <c r="A57" s="31" t="s">
        <v>172</v>
      </c>
      <c r="B57" s="40" t="s">
        <v>176</v>
      </c>
      <c r="C57" s="32" t="s">
        <v>6</v>
      </c>
      <c r="D57" s="33">
        <f t="shared" si="0"/>
        <v>4615.347915437944</v>
      </c>
      <c r="E57" s="34">
        <v>0.18772811</v>
      </c>
      <c r="F57" s="35">
        <v>0.199254615954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s="11" customFormat="1" ht="15.75">
      <c r="A58" s="31" t="s">
        <v>175</v>
      </c>
      <c r="B58" s="40" t="s">
        <v>178</v>
      </c>
      <c r="C58" s="32" t="s">
        <v>6</v>
      </c>
      <c r="D58" s="33">
        <f t="shared" si="0"/>
        <v>3282.086711703221</v>
      </c>
      <c r="E58" s="34">
        <v>0.1334980475</v>
      </c>
      <c r="F58" s="35">
        <v>0.14169482761649999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s="17" customFormat="1" ht="24.75" customHeight="1">
      <c r="A59" s="31" t="s">
        <v>177</v>
      </c>
      <c r="B59" s="40" t="s">
        <v>180</v>
      </c>
      <c r="C59" s="32" t="s">
        <v>181</v>
      </c>
      <c r="D59" s="33">
        <f t="shared" si="0"/>
        <v>4801.267017792799</v>
      </c>
      <c r="E59" s="34">
        <v>0.1952903225</v>
      </c>
      <c r="F59" s="35">
        <v>0.2072811483015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s="11" customFormat="1" ht="15.75">
      <c r="A60" s="31" t="s">
        <v>179</v>
      </c>
      <c r="B60" s="40" t="s">
        <v>182</v>
      </c>
      <c r="C60" s="32" t="s">
        <v>181</v>
      </c>
      <c r="D60" s="33">
        <f t="shared" si="0"/>
        <v>1582.9387846146124</v>
      </c>
      <c r="E60" s="34">
        <v>0.064385635</v>
      </c>
      <c r="F60" s="35">
        <v>0.068338912989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s="11" customFormat="1" ht="15.75">
      <c r="A61" s="36" t="s">
        <v>183</v>
      </c>
      <c r="B61" s="37" t="s">
        <v>184</v>
      </c>
      <c r="C61" s="38" t="s">
        <v>27</v>
      </c>
      <c r="D61" s="39" t="s">
        <v>27</v>
      </c>
      <c r="E61" s="34"/>
      <c r="F61" s="35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s="11" customFormat="1" ht="31.5">
      <c r="A62" s="18" t="s">
        <v>185</v>
      </c>
      <c r="B62" s="40" t="s">
        <v>186</v>
      </c>
      <c r="C62" s="38" t="s">
        <v>27</v>
      </c>
      <c r="D62" s="39" t="s">
        <v>27</v>
      </c>
      <c r="E62" s="34"/>
      <c r="F62" s="35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11" customFormat="1" ht="31.5">
      <c r="A63" s="18" t="s">
        <v>187</v>
      </c>
      <c r="B63" s="40" t="s">
        <v>8</v>
      </c>
      <c r="C63" s="38" t="s">
        <v>188</v>
      </c>
      <c r="D63" s="33">
        <f aca="true" t="shared" si="1" ref="D63:D70">E63*E$2*9+F63*E$2*3</f>
        <v>4114.2849372891</v>
      </c>
      <c r="E63" s="34">
        <v>0.1673475</v>
      </c>
      <c r="F63" s="35">
        <v>0.1776226365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17" customFormat="1" ht="27.75" customHeight="1">
      <c r="A64" s="18" t="s">
        <v>189</v>
      </c>
      <c r="B64" s="40" t="s">
        <v>190</v>
      </c>
      <c r="C64" s="38" t="s">
        <v>11</v>
      </c>
      <c r="D64" s="33">
        <f t="shared" si="1"/>
        <v>7788.6777743649</v>
      </c>
      <c r="E64" s="34">
        <v>0.3168025</v>
      </c>
      <c r="F64" s="35">
        <v>0.3362541735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s="11" customFormat="1" ht="15.75">
      <c r="A65" s="18" t="s">
        <v>191</v>
      </c>
      <c r="B65" s="40" t="s">
        <v>192</v>
      </c>
      <c r="C65" s="38" t="s">
        <v>10</v>
      </c>
      <c r="D65" s="33">
        <f t="shared" si="1"/>
        <v>1992.4524539073</v>
      </c>
      <c r="E65" s="34">
        <v>0.0810425</v>
      </c>
      <c r="F65" s="35">
        <v>0.08601850949999999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s="11" customFormat="1" ht="15.75">
      <c r="A66" s="18" t="s">
        <v>193</v>
      </c>
      <c r="B66" s="40" t="s">
        <v>13</v>
      </c>
      <c r="C66" s="38" t="s">
        <v>10</v>
      </c>
      <c r="D66" s="33">
        <f t="shared" si="1"/>
        <v>4088.4089313942</v>
      </c>
      <c r="E66" s="34">
        <v>0.166295</v>
      </c>
      <c r="F66" s="35">
        <v>0.17650551299999998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s="11" customFormat="1" ht="15.75">
      <c r="A67" s="18" t="s">
        <v>194</v>
      </c>
      <c r="B67" s="40" t="s">
        <v>121</v>
      </c>
      <c r="C67" s="38" t="s">
        <v>136</v>
      </c>
      <c r="D67" s="33">
        <f t="shared" si="1"/>
        <v>1060.9162416908998</v>
      </c>
      <c r="E67" s="34">
        <v>0.0431525</v>
      </c>
      <c r="F67" s="35">
        <v>0.0458020635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s="11" customFormat="1" ht="31.5">
      <c r="A68" s="18" t="s">
        <v>195</v>
      </c>
      <c r="B68" s="40" t="s">
        <v>196</v>
      </c>
      <c r="C68" s="38" t="s">
        <v>136</v>
      </c>
      <c r="D68" s="33">
        <f t="shared" si="1"/>
        <v>5589.2172732984</v>
      </c>
      <c r="E68" s="34">
        <v>0.22734</v>
      </c>
      <c r="F68" s="35">
        <v>0.24129867599999996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s="11" customFormat="1" ht="15.75">
      <c r="A69" s="18" t="s">
        <v>197</v>
      </c>
      <c r="B69" s="40" t="s">
        <v>198</v>
      </c>
      <c r="C69" s="38" t="s">
        <v>9</v>
      </c>
      <c r="D69" s="33">
        <f t="shared" si="1"/>
        <v>1138.5442593755997</v>
      </c>
      <c r="E69" s="34">
        <v>0.04631</v>
      </c>
      <c r="F69" s="35">
        <v>0.04915343399999999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s="17" customFormat="1" ht="31.5" customHeight="1">
      <c r="A70" s="18" t="s">
        <v>199</v>
      </c>
      <c r="B70" s="40" t="s">
        <v>200</v>
      </c>
      <c r="C70" s="38" t="s">
        <v>7</v>
      </c>
      <c r="D70" s="33">
        <f t="shared" si="1"/>
        <v>879.7842004266001</v>
      </c>
      <c r="E70" s="34">
        <v>0.035785000000000004</v>
      </c>
      <c r="F70" s="35">
        <v>0.037982199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s="11" customFormat="1" ht="31.5">
      <c r="A71" s="18" t="s">
        <v>71</v>
      </c>
      <c r="B71" s="40" t="s">
        <v>201</v>
      </c>
      <c r="C71" s="30" t="s">
        <v>27</v>
      </c>
      <c r="D71" s="30" t="s">
        <v>27</v>
      </c>
      <c r="E71" s="34"/>
      <c r="F71" s="35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s="11" customFormat="1" ht="15.75">
      <c r="A72" s="18" t="s">
        <v>202</v>
      </c>
      <c r="B72" s="40" t="s">
        <v>203</v>
      </c>
      <c r="C72" s="38" t="s">
        <v>11</v>
      </c>
      <c r="D72" s="33">
        <f aca="true" t="shared" si="2" ref="D72:D77">E72*E$2*9+F72*E$2*3</f>
        <v>6934.7695798332</v>
      </c>
      <c r="E72" s="34">
        <v>0.28207</v>
      </c>
      <c r="F72" s="35">
        <v>0.29938909799999996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s="11" customFormat="1" ht="15.75">
      <c r="A73" s="18" t="s">
        <v>204</v>
      </c>
      <c r="B73" s="40" t="s">
        <v>205</v>
      </c>
      <c r="C73" s="38" t="s">
        <v>11</v>
      </c>
      <c r="D73" s="33">
        <f t="shared" si="2"/>
        <v>16612.3957845258</v>
      </c>
      <c r="E73" s="34">
        <v>0.675705</v>
      </c>
      <c r="F73" s="35">
        <v>0.717193287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s="11" customFormat="1" ht="15.75">
      <c r="A74" s="18" t="s">
        <v>206</v>
      </c>
      <c r="B74" s="40" t="s">
        <v>117</v>
      </c>
      <c r="C74" s="38" t="s">
        <v>207</v>
      </c>
      <c r="D74" s="33">
        <f t="shared" si="2"/>
        <v>1474.9323360093001</v>
      </c>
      <c r="E74" s="34">
        <v>0.059992500000000004</v>
      </c>
      <c r="F74" s="35">
        <v>0.0636760395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11" customFormat="1" ht="15.75">
      <c r="A75" s="18" t="s">
        <v>208</v>
      </c>
      <c r="B75" s="40" t="s">
        <v>209</v>
      </c>
      <c r="C75" s="38" t="s">
        <v>9</v>
      </c>
      <c r="D75" s="33">
        <f t="shared" si="2"/>
        <v>621.0241414776</v>
      </c>
      <c r="E75" s="34">
        <v>0.02526</v>
      </c>
      <c r="F75" s="35">
        <v>0.026810964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s="17" customFormat="1" ht="15.75">
      <c r="A76" s="18" t="s">
        <v>210</v>
      </c>
      <c r="B76" s="40" t="s">
        <v>211</v>
      </c>
      <c r="C76" s="38" t="s">
        <v>12</v>
      </c>
      <c r="D76" s="33">
        <f t="shared" si="2"/>
        <v>7348.785674151598</v>
      </c>
      <c r="E76" s="34">
        <v>0.29890999999999995</v>
      </c>
      <c r="F76" s="35">
        <v>0.3172630739999999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s="11" customFormat="1" ht="15.75">
      <c r="A77" s="18" t="s">
        <v>212</v>
      </c>
      <c r="B77" s="40" t="s">
        <v>213</v>
      </c>
      <c r="C77" s="38" t="s">
        <v>11</v>
      </c>
      <c r="D77" s="33">
        <f t="shared" si="2"/>
        <v>310.5120707388</v>
      </c>
      <c r="E77" s="34">
        <v>0.01263</v>
      </c>
      <c r="F77" s="35">
        <v>0.013405482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s="11" customFormat="1" ht="15.75">
      <c r="A78" s="23" t="s">
        <v>214</v>
      </c>
      <c r="B78" s="42" t="s">
        <v>215</v>
      </c>
      <c r="C78" s="30" t="s">
        <v>27</v>
      </c>
      <c r="D78" s="30" t="s">
        <v>27</v>
      </c>
      <c r="E78" s="34"/>
      <c r="F78" s="35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s="11" customFormat="1" ht="15.75">
      <c r="A79" s="18" t="s">
        <v>65</v>
      </c>
      <c r="B79" s="43" t="s">
        <v>2</v>
      </c>
      <c r="C79" s="44" t="s">
        <v>216</v>
      </c>
      <c r="D79" s="33">
        <f>E79*E$2*9+F79*E$2*3</f>
        <v>1404.264963910328</v>
      </c>
      <c r="E79" s="34">
        <v>0.0571181225</v>
      </c>
      <c r="F79" s="35">
        <v>0.060625175221499995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s="11" customFormat="1" ht="15.75">
      <c r="A80" s="18" t="s">
        <v>217</v>
      </c>
      <c r="B80" s="41" t="s">
        <v>3</v>
      </c>
      <c r="C80" s="38" t="s">
        <v>136</v>
      </c>
      <c r="D80" s="33">
        <f>E80*E$2*9+F80*E$2*3</f>
        <v>769.9405554027494</v>
      </c>
      <c r="E80" s="34">
        <v>0.0313171375</v>
      </c>
      <c r="F80" s="35">
        <v>0.0332400097425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s="17" customFormat="1" ht="31.5">
      <c r="A81" s="23" t="s">
        <v>218</v>
      </c>
      <c r="B81" s="45" t="s">
        <v>219</v>
      </c>
      <c r="C81" s="30" t="s">
        <v>27</v>
      </c>
      <c r="D81" s="30" t="s">
        <v>27</v>
      </c>
      <c r="E81" s="34"/>
      <c r="F81" s="35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s="11" customFormat="1" ht="31.5">
      <c r="A82" s="18" t="s">
        <v>66</v>
      </c>
      <c r="B82" s="46" t="s">
        <v>220</v>
      </c>
      <c r="C82" s="38" t="s">
        <v>221</v>
      </c>
      <c r="D82" s="33">
        <f aca="true" t="shared" si="3" ref="D82:D101">E82*E$2*9+F82*E$2*3</f>
        <v>815.5858298013529</v>
      </c>
      <c r="E82" s="34">
        <v>0.033173747499999996</v>
      </c>
      <c r="F82" s="35">
        <v>0.035210615596499996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s="11" customFormat="1" ht="31.5">
      <c r="A83" s="18" t="s">
        <v>222</v>
      </c>
      <c r="B83" s="40" t="s">
        <v>223</v>
      </c>
      <c r="C83" s="38" t="s">
        <v>216</v>
      </c>
      <c r="D83" s="33">
        <f t="shared" si="3"/>
        <v>2174.930047478135</v>
      </c>
      <c r="E83" s="34">
        <v>0.08846473</v>
      </c>
      <c r="F83" s="35">
        <v>0.093896464422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s="11" customFormat="1" ht="15.75">
      <c r="A84" s="18" t="s">
        <v>73</v>
      </c>
      <c r="B84" s="46" t="s">
        <v>224</v>
      </c>
      <c r="C84" s="38" t="s">
        <v>136</v>
      </c>
      <c r="D84" s="33">
        <f t="shared" si="3"/>
        <v>1612.8773234350115</v>
      </c>
      <c r="E84" s="34">
        <v>0.06560337749999999</v>
      </c>
      <c r="F84" s="35">
        <v>0.06963142487849998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s="11" customFormat="1" ht="15.75">
      <c r="A85" s="23" t="s">
        <v>225</v>
      </c>
      <c r="B85" s="45" t="s">
        <v>226</v>
      </c>
      <c r="C85" s="30" t="s">
        <v>27</v>
      </c>
      <c r="D85" s="30" t="s">
        <v>27</v>
      </c>
      <c r="E85" s="34"/>
      <c r="F85" s="35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s="11" customFormat="1" ht="31.5">
      <c r="A86" s="18" t="s">
        <v>67</v>
      </c>
      <c r="B86" s="40" t="s">
        <v>227</v>
      </c>
      <c r="C86" s="47" t="s">
        <v>5</v>
      </c>
      <c r="D86" s="33">
        <f t="shared" si="3"/>
        <v>18395.25259068441</v>
      </c>
      <c r="E86" s="34">
        <v>0.74822225</v>
      </c>
      <c r="F86" s="35">
        <v>0.7941630961499999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s="17" customFormat="1" ht="31.5">
      <c r="A87" s="18" t="s">
        <v>228</v>
      </c>
      <c r="B87" s="40" t="s">
        <v>229</v>
      </c>
      <c r="C87" s="47" t="s">
        <v>10</v>
      </c>
      <c r="D87" s="33">
        <f t="shared" si="3"/>
        <v>7346.198073562109</v>
      </c>
      <c r="E87" s="34">
        <v>0.29880475</v>
      </c>
      <c r="F87" s="35">
        <v>0.31715136164999996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s="11" customFormat="1" ht="15.75">
      <c r="A88" s="18" t="s">
        <v>74</v>
      </c>
      <c r="B88" s="40" t="s">
        <v>230</v>
      </c>
      <c r="C88" s="47" t="s">
        <v>6</v>
      </c>
      <c r="D88" s="33">
        <f t="shared" si="3"/>
        <v>1397.3043183246</v>
      </c>
      <c r="E88" s="34">
        <v>0.056835</v>
      </c>
      <c r="F88" s="35">
        <v>0.06032466899999999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s="11" customFormat="1" ht="31.5" customHeight="1">
      <c r="A89" s="18" t="s">
        <v>123</v>
      </c>
      <c r="B89" s="40" t="s">
        <v>231</v>
      </c>
      <c r="C89" s="47" t="s">
        <v>12</v>
      </c>
      <c r="D89" s="33">
        <f t="shared" si="3"/>
        <v>667.60095208842</v>
      </c>
      <c r="E89" s="34">
        <v>0.027154499999999998</v>
      </c>
      <c r="F89" s="35">
        <v>0.028821786299999996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s="11" customFormat="1" ht="15.75">
      <c r="A90" s="18" t="s">
        <v>125</v>
      </c>
      <c r="B90" s="41" t="s">
        <v>232</v>
      </c>
      <c r="C90" s="32" t="s">
        <v>79</v>
      </c>
      <c r="D90" s="33">
        <f t="shared" si="3"/>
        <v>279.46086366492</v>
      </c>
      <c r="E90" s="34">
        <v>0.011367</v>
      </c>
      <c r="F90" s="35">
        <v>0.012064933799999998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s="11" customFormat="1" ht="15.75">
      <c r="A91" s="18" t="s">
        <v>77</v>
      </c>
      <c r="B91" s="46" t="s">
        <v>233</v>
      </c>
      <c r="C91" s="30" t="s">
        <v>27</v>
      </c>
      <c r="D91" s="30" t="s">
        <v>27</v>
      </c>
      <c r="E91" s="34"/>
      <c r="F91" s="35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s="11" customFormat="1" ht="15.75">
      <c r="A92" s="18" t="s">
        <v>234</v>
      </c>
      <c r="B92" s="41" t="s">
        <v>235</v>
      </c>
      <c r="C92" s="38" t="s">
        <v>79</v>
      </c>
      <c r="D92" s="33">
        <f t="shared" si="3"/>
        <v>85.39081945316998</v>
      </c>
      <c r="E92" s="34">
        <v>0.0034732499999999998</v>
      </c>
      <c r="F92" s="35">
        <v>0.0036865075499999994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s="11" customFormat="1" ht="15.75">
      <c r="A93" s="18" t="s">
        <v>236</v>
      </c>
      <c r="B93" s="41" t="s">
        <v>237</v>
      </c>
      <c r="C93" s="38" t="s">
        <v>79</v>
      </c>
      <c r="D93" s="33">
        <f t="shared" si="3"/>
        <v>12.93800294745</v>
      </c>
      <c r="E93" s="34">
        <v>0.00052625</v>
      </c>
      <c r="F93" s="35">
        <v>0.00055856175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s="11" customFormat="1" ht="15.75">
      <c r="A94" s="18" t="s">
        <v>238</v>
      </c>
      <c r="B94" s="41" t="s">
        <v>239</v>
      </c>
      <c r="C94" s="38" t="s">
        <v>79</v>
      </c>
      <c r="D94" s="33">
        <f t="shared" si="3"/>
        <v>12.93800294745</v>
      </c>
      <c r="E94" s="34">
        <v>0.00052625</v>
      </c>
      <c r="F94" s="35">
        <v>0.00055856175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s="11" customFormat="1" ht="15.75">
      <c r="A95" s="18" t="s">
        <v>240</v>
      </c>
      <c r="B95" s="41" t="s">
        <v>241</v>
      </c>
      <c r="C95" s="38" t="s">
        <v>79</v>
      </c>
      <c r="D95" s="33">
        <f t="shared" si="3"/>
        <v>72.45281650572</v>
      </c>
      <c r="E95" s="34">
        <v>0.002947</v>
      </c>
      <c r="F95" s="35">
        <v>0.0031279458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s="11" customFormat="1" ht="15.75">
      <c r="A96" s="18" t="s">
        <v>242</v>
      </c>
      <c r="B96" s="41" t="s">
        <v>243</v>
      </c>
      <c r="C96" s="38" t="s">
        <v>79</v>
      </c>
      <c r="D96" s="33">
        <f t="shared" si="3"/>
        <v>2.58760058949</v>
      </c>
      <c r="E96" s="34">
        <v>0.00010525000000000001</v>
      </c>
      <c r="F96" s="35">
        <v>0.00011171235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s="17" customFormat="1" ht="15.75">
      <c r="A97" s="18" t="s">
        <v>244</v>
      </c>
      <c r="B97" s="41" t="s">
        <v>245</v>
      </c>
      <c r="C97" s="32" t="s">
        <v>79</v>
      </c>
      <c r="D97" s="33">
        <f t="shared" si="3"/>
        <v>12.93800294745</v>
      </c>
      <c r="E97" s="34">
        <v>0.00052625</v>
      </c>
      <c r="F97" s="35">
        <v>0.00055856175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s="11" customFormat="1" ht="15.75">
      <c r="A98" s="23" t="s">
        <v>246</v>
      </c>
      <c r="B98" s="45" t="s">
        <v>247</v>
      </c>
      <c r="C98" s="8" t="s">
        <v>27</v>
      </c>
      <c r="D98" s="30" t="s">
        <v>27</v>
      </c>
      <c r="E98" s="34"/>
      <c r="F98" s="35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s="11" customFormat="1" ht="15.75">
      <c r="A99" s="18" t="s">
        <v>69</v>
      </c>
      <c r="B99" s="41" t="s">
        <v>248</v>
      </c>
      <c r="C99" s="38" t="s">
        <v>4</v>
      </c>
      <c r="D99" s="33">
        <f t="shared" si="3"/>
        <v>22900.2652169865</v>
      </c>
      <c r="E99" s="34">
        <v>0.9314625</v>
      </c>
      <c r="F99" s="35">
        <v>0.9886542974999999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s="11" customFormat="1" ht="15.75">
      <c r="A100" s="18" t="s">
        <v>249</v>
      </c>
      <c r="B100" s="41" t="s">
        <v>1</v>
      </c>
      <c r="C100" s="30" t="s">
        <v>27</v>
      </c>
      <c r="D100" s="33">
        <f t="shared" si="3"/>
        <v>31708.457623610462</v>
      </c>
      <c r="E100" s="34">
        <v>1.2897335</v>
      </c>
      <c r="F100" s="35">
        <v>1.3689231369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s="11" customFormat="1" ht="15.75">
      <c r="A101" s="18" t="s">
        <v>75</v>
      </c>
      <c r="B101" s="41" t="s">
        <v>250</v>
      </c>
      <c r="C101" s="8"/>
      <c r="D101" s="33">
        <f t="shared" si="3"/>
        <v>20269.96921776991</v>
      </c>
      <c r="E101" s="34">
        <v>0.824475875</v>
      </c>
      <c r="F101" s="35">
        <v>0.8750986937249999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s="11" customFormat="1" ht="15.75">
      <c r="A102" s="18"/>
      <c r="B102" s="15" t="s">
        <v>83</v>
      </c>
      <c r="C102" s="8" t="s">
        <v>33</v>
      </c>
      <c r="D102" s="19">
        <f>SUM(D29:D60)+SUM(D63:D70)+SUM(D72:D77)+SUM(D79:D80)+SUM(D82:D84)+SUM(D86:D90)+SUM(D92:D97)+SUM(D99:D101)</f>
        <v>289331.1884855119</v>
      </c>
      <c r="E102" s="48">
        <f>SUM(E29:E60)+SUM(E63:E70)+SUM(E72:E77)+SUM(E79:E80)+SUM(E82:E84)+SUM(E86:E90)+SUM(E92:E97)+SUM(E99:E101)</f>
        <v>11.768472967500001</v>
      </c>
      <c r="F102" s="48">
        <f>SUM(F29:F60)+SUM(F63:F70)+SUM(F72:F77)+SUM(F79:F80)+SUM(F82:F84)+SUM(F86:F90)+SUM(F92:F97)+SUM(F99:F101)</f>
        <v>12.491057207704499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4" ht="15.75">
      <c r="A103" s="51" t="s">
        <v>85</v>
      </c>
      <c r="B103" s="51"/>
      <c r="C103" s="51"/>
      <c r="D103" s="51"/>
    </row>
    <row r="104" spans="1:4" ht="15.75">
      <c r="A104" s="6" t="s">
        <v>86</v>
      </c>
      <c r="B104" s="7" t="s">
        <v>87</v>
      </c>
      <c r="C104" s="7" t="s">
        <v>88</v>
      </c>
      <c r="D104" s="25">
        <v>2</v>
      </c>
    </row>
    <row r="105" spans="1:4" ht="15.75">
      <c r="A105" s="6" t="s">
        <v>89</v>
      </c>
      <c r="B105" s="7" t="s">
        <v>90</v>
      </c>
      <c r="C105" s="7" t="s">
        <v>88</v>
      </c>
      <c r="D105" s="25">
        <v>2</v>
      </c>
    </row>
    <row r="106" spans="1:4" ht="15.75">
      <c r="A106" s="6" t="s">
        <v>91</v>
      </c>
      <c r="B106" s="7" t="s">
        <v>92</v>
      </c>
      <c r="C106" s="7" t="s">
        <v>88</v>
      </c>
      <c r="D106" s="26">
        <v>0</v>
      </c>
    </row>
    <row r="107" spans="1:4" ht="15.75">
      <c r="A107" s="6" t="s">
        <v>93</v>
      </c>
      <c r="B107" s="7" t="s">
        <v>94</v>
      </c>
      <c r="C107" s="7" t="s">
        <v>33</v>
      </c>
      <c r="D107" s="26">
        <v>-15677.06</v>
      </c>
    </row>
    <row r="108" spans="1:4" ht="15.75">
      <c r="A108" s="51" t="s">
        <v>95</v>
      </c>
      <c r="B108" s="51"/>
      <c r="C108" s="51"/>
      <c r="D108" s="51"/>
    </row>
    <row r="109" spans="1:4" ht="15.75">
      <c r="A109" s="6" t="s">
        <v>96</v>
      </c>
      <c r="B109" s="7" t="s">
        <v>32</v>
      </c>
      <c r="C109" s="7" t="s">
        <v>33</v>
      </c>
      <c r="D109" s="7">
        <v>0</v>
      </c>
    </row>
    <row r="110" spans="1:4" ht="15.75">
      <c r="A110" s="6" t="s">
        <v>97</v>
      </c>
      <c r="B110" s="7" t="s">
        <v>34</v>
      </c>
      <c r="C110" s="7" t="s">
        <v>33</v>
      </c>
      <c r="D110" s="7">
        <v>0</v>
      </c>
    </row>
    <row r="111" spans="1:4" ht="15.75">
      <c r="A111" s="6" t="s">
        <v>98</v>
      </c>
      <c r="B111" s="7" t="s">
        <v>36</v>
      </c>
      <c r="C111" s="7" t="s">
        <v>33</v>
      </c>
      <c r="D111" s="7">
        <v>0</v>
      </c>
    </row>
    <row r="112" spans="1:4" ht="15.75">
      <c r="A112" s="6" t="s">
        <v>99</v>
      </c>
      <c r="B112" s="7" t="s">
        <v>59</v>
      </c>
      <c r="C112" s="7" t="s">
        <v>33</v>
      </c>
      <c r="D112" s="7">
        <v>0</v>
      </c>
    </row>
    <row r="113" spans="1:4" ht="15.75">
      <c r="A113" s="6" t="s">
        <v>100</v>
      </c>
      <c r="B113" s="7" t="s">
        <v>101</v>
      </c>
      <c r="C113" s="7" t="s">
        <v>33</v>
      </c>
      <c r="D113" s="7">
        <v>0</v>
      </c>
    </row>
    <row r="114" spans="1:4" ht="15.75">
      <c r="A114" s="6" t="s">
        <v>102</v>
      </c>
      <c r="B114" s="7" t="s">
        <v>61</v>
      </c>
      <c r="C114" s="7" t="s">
        <v>33</v>
      </c>
      <c r="D114" s="7">
        <v>0</v>
      </c>
    </row>
    <row r="115" spans="1:4" ht="15.75">
      <c r="A115" s="51" t="s">
        <v>103</v>
      </c>
      <c r="B115" s="51"/>
      <c r="C115" s="51"/>
      <c r="D115" s="51"/>
    </row>
    <row r="116" spans="1:4" ht="15.75">
      <c r="A116" s="6" t="s">
        <v>104</v>
      </c>
      <c r="B116" s="7" t="s">
        <v>87</v>
      </c>
      <c r="C116" s="7" t="s">
        <v>88</v>
      </c>
      <c r="D116" s="7">
        <v>0</v>
      </c>
    </row>
    <row r="117" spans="1:4" ht="15.75">
      <c r="A117" s="6" t="s">
        <v>105</v>
      </c>
      <c r="B117" s="7" t="s">
        <v>90</v>
      </c>
      <c r="C117" s="7" t="s">
        <v>88</v>
      </c>
      <c r="D117" s="7">
        <v>0</v>
      </c>
    </row>
    <row r="118" spans="1:4" ht="15.75">
      <c r="A118" s="6" t="s">
        <v>106</v>
      </c>
      <c r="B118" s="7" t="s">
        <v>107</v>
      </c>
      <c r="C118" s="7" t="s">
        <v>88</v>
      </c>
      <c r="D118" s="7">
        <v>0</v>
      </c>
    </row>
    <row r="119" spans="1:4" ht="15.75">
      <c r="A119" s="6" t="s">
        <v>108</v>
      </c>
      <c r="B119" s="7" t="s">
        <v>94</v>
      </c>
      <c r="C119" s="7" t="s">
        <v>33</v>
      </c>
      <c r="D119" s="7">
        <v>0</v>
      </c>
    </row>
    <row r="120" spans="1:4" ht="15.75">
      <c r="A120" s="51" t="s">
        <v>109</v>
      </c>
      <c r="B120" s="51"/>
      <c r="C120" s="51"/>
      <c r="D120" s="51"/>
    </row>
    <row r="121" spans="1:4" ht="15.75">
      <c r="A121" s="6" t="s">
        <v>110</v>
      </c>
      <c r="B121" s="7" t="s">
        <v>111</v>
      </c>
      <c r="C121" s="7" t="s">
        <v>88</v>
      </c>
      <c r="D121" s="7">
        <v>6</v>
      </c>
    </row>
    <row r="122" spans="1:4" ht="15.75">
      <c r="A122" s="6" t="s">
        <v>112</v>
      </c>
      <c r="B122" s="7" t="s">
        <v>113</v>
      </c>
      <c r="C122" s="7" t="s">
        <v>88</v>
      </c>
      <c r="D122" s="7">
        <v>0</v>
      </c>
    </row>
    <row r="123" spans="1:4" ht="31.5">
      <c r="A123" s="6" t="s">
        <v>114</v>
      </c>
      <c r="B123" s="7" t="s">
        <v>115</v>
      </c>
      <c r="C123" s="7" t="s">
        <v>33</v>
      </c>
      <c r="D123" s="24">
        <v>38200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3" max="3" man="1"/>
    <brk id="10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2022-03-27T18:33:44Z</dcterms:modified>
  <cp:category/>
  <cp:version/>
  <cp:contentType/>
  <cp:contentStatus/>
</cp:coreProperties>
</file>