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<sst xmlns="http://schemas.openxmlformats.org/spreadsheetml/2006/main" count="358" uniqueCount="249">
  <si>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</si>
  <si>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</si>
  <si>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</si>
  <si>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</si>
  <si>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</si>
  <si>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</si>
  <si>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</si>
  <si>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</si>
  <si>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</si>
  <si>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</si>
  <si>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</si>
  <si>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</si>
  <si>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</si>
  <si>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</si>
  <si>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</si>
  <si>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</si>
  <si>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</si>
  <si>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</si>
  <si>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</si>
  <si>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</si>
  <si>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</si>
  <si>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</si>
  <si>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</si>
  <si>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</si>
  <si>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</si>
  <si>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</si>
  <si>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</si>
  <si>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</si>
  <si>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</si>
  <si>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</si>
  <si>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</si>
  <si>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</si>
  <si>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</si>
  <si>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</si>
  <si>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</si>
  <si>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</si>
  <si>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</si>
  <si>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</si>
  <si>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</si>
  <si>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</si>
  <si>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</si>
  <si>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</si>
  <si>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</si>
  <si>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</si>
  <si>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</si>
  <si>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</si>
  <si>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</si>
  <si>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</si>
  <si>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</si>
  <si>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</si>
  <si>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</si>
  <si>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</si>
  <si>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</si>
  <si>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</si>
  <si>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</si>
  <si>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</si>
  <si>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</si>
  <si>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</si>
  <si>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</si>
  <si>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</si>
  <si>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</si>
  <si>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</si>
  <si>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</si>
  <si>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</si>
  <si>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</si>
  <si>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</si>
  <si>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</si>
  <si>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</si>
  <si>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</si>
  <si>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</si>
  <si>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</si>
  <si>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</si>
  <si>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</si>
  <si>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</si>
  <si>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</si>
  <si>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</si>
  <si>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</si>
  <si>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</si>
  <si>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</si>
  <si>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</si>
  <si>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</si>
  <si>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</si>
  <si>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</si>
  <si>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</si>
  <si>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</si>
  <si>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</si>
  <si>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</si>
  <si>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</si>
  <si>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</si>
  <si>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</si>
  <si>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</si>
  <si>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</si>
  <si>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</si>
  <si>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</si>
  <si>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</si>
  <si>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</si>
  <si>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</si>
  <si>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</si>
  <si>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</si>
  <si>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</si>
  <si>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</si>
  <si>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</si>
  <si>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</si>
  <si>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</si>
  <si>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</si>
  <si>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</si>
  <si>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</si>
  <si>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</si>
  <si>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</si>
  <si>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</si>
  <si>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</si>
  <si>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</si>
  <si>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</si>
  <si>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</si>
  <si>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</si>
  <si>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</si>
  <si>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</si>
  <si>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</si>
  <si>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</si>
  <si>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</si>
  <si>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</si>
  <si>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</si>
  <si>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</si>
  <si>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</si>
  <si>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</si>
  <si>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41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</si>
  <si>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</si>
  <si>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</si>
  <si>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</si>
  <si>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</si>
  <si>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</si>
  <si>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01.01.21-31.08.21</t>
  </si>
  <si>
    <t>01.09.21-31.12.21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</si>
  <si>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</si>
  <si>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</si>
  <si>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</si>
  <si>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</si>
  <si>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</si>
  <si>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</si>
  <si>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</si>
  <si>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</si>
  <si>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</si>
  <si>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</si>
  <si>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</si>
  <si>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</si>
  <si>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</si>
  <si>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</si>
  <si>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</si>
  <si>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</si>
  <si>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</si>
  <si>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</si>
  <si>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</si>
  <si>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</si>
  <si>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</si>
  <si>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</si>
  <si>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</si>
  <si>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</si>
  <si>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</si>
  <si>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</si>
  <si>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</si>
  <si>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</si>
  <si>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</si>
  <si>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</si>
  <si>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</si>
  <si>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</si>
  <si>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</si>
  <si>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</si>
  <si>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</si>
  <si>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Обследование спец.организациями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</si>
  <si>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</si>
  <si>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</si>
  <si>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</si>
  <si>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</si>
  <si>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</si>
  <si>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</si>
  <si>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</si>
  <si>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</si>
  <si>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</si>
  <si>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</si>
  <si>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</si>
  <si>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</si>
  <si>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</si>
  <si>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</si>
  <si>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</si>
  <si>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</si>
  <si>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</si>
  <si>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</si>
  <si>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</si>
  <si>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</si>
  <si>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</si>
  <si>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</si>
  <si>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</si>
  <si>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</si>
  <si>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</si>
  <si>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</si>
  <si>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</si>
  <si>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</si>
  <si>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</si>
  <si>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</si>
  <si>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</si>
  <si>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</si>
  <si>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</si>
  <si>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</si>
  <si>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</si>
  <si>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</si>
  <si>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</si>
  <si>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</si>
  <si>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</si>
  <si>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</si>
  <si>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</si>
  <si>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</si>
  <si>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</si>
  <si>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</si>
  <si>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</si>
  <si>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</si>
  <si>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</si>
  <si>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</si>
  <si>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</si>
  <si>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</si>
  <si>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</si>
  <si>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</si>
  <si>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</si>
  <si>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</si>
  <si>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</si>
  <si>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</si>
  <si>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</si>
  <si>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</si>
  <si>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</si>
  <si>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</si>
  <si>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</si>
  <si>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</si>
  <si>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</si>
  <si>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</si>
  <si>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</si>
  <si>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</si>
  <si>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</si>
  <si>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</si>
  <si>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</si>
  <si>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</si>
  <si>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</si>
  <si>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</si>
  <si>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</si>
  <si>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</si>
  <si>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</si>
  <si>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</si>
  <si>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</si>
  <si>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</si>
  <si>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21.31</t>
  </si>
  <si>
    <t>21.32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</si>
</sst>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4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4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-24904.748999199684</v>
          </cell>
        </row>
        <row r="25">
          <cell r="D25">
            <v>47852.23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N124">
            <v>42362.96961794088</v>
          </cell>
        </row>
        <row r="125">
          <cell r="N125">
            <v>46248.91423607966</v>
          </cell>
        </row>
        <row r="126">
          <cell r="N126">
            <v>10906.484416309679</v>
          </cell>
        </row>
      </sheetData>
      <sheetData sheetId="3">
        <row r="124">
          <cell r="N124">
            <v>79824.70250224399</v>
          </cell>
        </row>
        <row r="125">
          <cell r="N125">
            <v>87146.58423958003</v>
          </cell>
        </row>
        <row r="126">
          <cell r="N126">
            <v>20551.1294824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A118" sqref="A118:D118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114</v>
      </c>
    </row>
    <row r="2" spans="1:22" s="5" customFormat="1" ht="33.75" customHeight="1">
      <c r="A2" s="41" t="s">
        <v>125</v>
      </c>
      <c r="B2" s="41"/>
      <c r="C2" s="41"/>
      <c r="D2" s="41"/>
      <c r="E2" s="4">
        <v>1991.8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126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127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128</v>
      </c>
    </row>
    <row r="8" spans="1:4" ht="42.75" customHeight="1">
      <c r="A8" s="40" t="s">
        <v>62</v>
      </c>
      <c r="B8" s="40"/>
      <c r="C8" s="40"/>
      <c r="D8" s="40"/>
    </row>
    <row r="9" spans="1:4" ht="15.75">
      <c r="A9" s="6" t="s">
        <v>16</v>
      </c>
      <c r="B9" s="1" t="s">
        <v>31</v>
      </c>
      <c r="C9" s="1" t="s">
        <v>32</v>
      </c>
      <c r="D9" s="9">
        <f>'[1]по форме'!$D$23</f>
        <v>0</v>
      </c>
    </row>
    <row r="10" spans="1:5" ht="15.75">
      <c r="A10" s="6" t="s">
        <v>17</v>
      </c>
      <c r="B10" s="1" t="s">
        <v>33</v>
      </c>
      <c r="C10" s="1" t="s">
        <v>32</v>
      </c>
      <c r="D10" s="9">
        <f>'[1]по форме'!$D$24</f>
        <v>-24904.748999199684</v>
      </c>
      <c r="E10" s="14"/>
    </row>
    <row r="11" spans="1:4" ht="15.75">
      <c r="A11" s="6" t="s">
        <v>34</v>
      </c>
      <c r="B11" s="1" t="s">
        <v>35</v>
      </c>
      <c r="C11" s="1" t="s">
        <v>32</v>
      </c>
      <c r="D11" s="9">
        <f>'[1]по форме'!$D$25</f>
        <v>47852.23</v>
      </c>
    </row>
    <row r="12" spans="1:4" ht="31.5">
      <c r="A12" s="6" t="s">
        <v>36</v>
      </c>
      <c r="B12" s="1" t="s">
        <v>37</v>
      </c>
      <c r="C12" s="1" t="s">
        <v>32</v>
      </c>
      <c r="D12" s="38">
        <f>D13+D14+D15</f>
        <v>287040.7844945543</v>
      </c>
    </row>
    <row r="13" spans="1:4" ht="15.75">
      <c r="A13" s="6" t="s">
        <v>53</v>
      </c>
      <c r="B13" s="15" t="s">
        <v>38</v>
      </c>
      <c r="C13" s="1" t="s">
        <v>32</v>
      </c>
      <c r="D13" s="38">
        <f>'[2]УК 2021'!$N$125+'[2]УК 2020'!$N$125</f>
        <v>133395.4984756597</v>
      </c>
    </row>
    <row r="14" spans="1:4" ht="15.75">
      <c r="A14" s="6" t="s">
        <v>54</v>
      </c>
      <c r="B14" s="15" t="s">
        <v>39</v>
      </c>
      <c r="C14" s="1" t="s">
        <v>32</v>
      </c>
      <c r="D14" s="38">
        <f>'[2]УК 2021'!$N$124+'[2]УК 2020'!$N$124</f>
        <v>122187.67212018487</v>
      </c>
    </row>
    <row r="15" spans="1:4" ht="15.75">
      <c r="A15" s="6" t="s">
        <v>55</v>
      </c>
      <c r="B15" s="15" t="s">
        <v>40</v>
      </c>
      <c r="C15" s="1" t="s">
        <v>32</v>
      </c>
      <c r="D15" s="38">
        <f>'[2]УК 2021'!$N$126+'[2]УК 2020'!$N$126</f>
        <v>31457.61389870968</v>
      </c>
    </row>
    <row r="16" spans="1:6" ht="15.75">
      <c r="A16" s="15" t="s">
        <v>41</v>
      </c>
      <c r="B16" s="15" t="s">
        <v>42</v>
      </c>
      <c r="C16" s="15" t="s">
        <v>32</v>
      </c>
      <c r="D16" s="16">
        <f>D17</f>
        <v>265731.9444945543</v>
      </c>
      <c r="E16" s="10">
        <v>265731.94</v>
      </c>
      <c r="F16" s="14">
        <f>D16-E16</f>
        <v>0.004494554304983467</v>
      </c>
    </row>
    <row r="17" spans="1:4" ht="31.5">
      <c r="A17" s="15" t="s">
        <v>18</v>
      </c>
      <c r="B17" s="15" t="s">
        <v>56</v>
      </c>
      <c r="C17" s="15" t="s">
        <v>32</v>
      </c>
      <c r="D17" s="16">
        <f>D12-D25+D105+D121</f>
        <v>265731.9444945543</v>
      </c>
    </row>
    <row r="18" spans="1:4" ht="31.5">
      <c r="A18" s="15" t="s">
        <v>43</v>
      </c>
      <c r="B18" s="15" t="s">
        <v>57</v>
      </c>
      <c r="C18" s="15" t="s">
        <v>32</v>
      </c>
      <c r="D18" s="16">
        <v>0</v>
      </c>
    </row>
    <row r="19" spans="1:4" ht="15.75">
      <c r="A19" s="15" t="s">
        <v>19</v>
      </c>
      <c r="B19" s="15" t="s">
        <v>44</v>
      </c>
      <c r="C19" s="15" t="s">
        <v>32</v>
      </c>
      <c r="D19" s="16">
        <v>0</v>
      </c>
    </row>
    <row r="20" spans="1:4" ht="15.75">
      <c r="A20" s="15" t="s">
        <v>20</v>
      </c>
      <c r="B20" s="15" t="s">
        <v>45</v>
      </c>
      <c r="C20" s="15" t="s">
        <v>32</v>
      </c>
      <c r="D20" s="16">
        <v>0</v>
      </c>
    </row>
    <row r="21" spans="1:4" ht="15.75">
      <c r="A21" s="15" t="s">
        <v>46</v>
      </c>
      <c r="B21" s="15" t="s">
        <v>47</v>
      </c>
      <c r="C21" s="15" t="s">
        <v>32</v>
      </c>
      <c r="D21" s="16">
        <v>0</v>
      </c>
    </row>
    <row r="22" spans="1:4" ht="15.75">
      <c r="A22" s="15" t="s">
        <v>48</v>
      </c>
      <c r="B22" s="15" t="s">
        <v>49</v>
      </c>
      <c r="C22" s="15" t="s">
        <v>32</v>
      </c>
      <c r="D22" s="16">
        <f>D16+D10+D9</f>
        <v>240827.19549535462</v>
      </c>
    </row>
    <row r="23" spans="1:4" ht="15.75">
      <c r="A23" s="15" t="s">
        <v>50</v>
      </c>
      <c r="B23" s="15" t="s">
        <v>58</v>
      </c>
      <c r="C23" s="15" t="s">
        <v>32</v>
      </c>
      <c r="D23" s="16">
        <v>407.15</v>
      </c>
    </row>
    <row r="24" spans="1:4" ht="15.75">
      <c r="A24" s="15" t="s">
        <v>51</v>
      </c>
      <c r="B24" s="15" t="s">
        <v>59</v>
      </c>
      <c r="C24" s="15" t="s">
        <v>32</v>
      </c>
      <c r="D24" s="16">
        <f>D22-D100</f>
        <v>-46214.00727719962</v>
      </c>
    </row>
    <row r="25" spans="1:5" ht="15.75">
      <c r="A25" s="15" t="s">
        <v>52</v>
      </c>
      <c r="B25" s="15" t="s">
        <v>60</v>
      </c>
      <c r="C25" s="15" t="s">
        <v>32</v>
      </c>
      <c r="D25" s="16">
        <v>32996.85</v>
      </c>
      <c r="E25" s="14">
        <f>D25+F16</f>
        <v>32996.8544945543</v>
      </c>
    </row>
    <row r="26" spans="1:4" ht="35.25" customHeight="1">
      <c r="A26" s="40" t="s">
        <v>61</v>
      </c>
      <c r="B26" s="40"/>
      <c r="C26" s="40"/>
      <c r="D26" s="40"/>
    </row>
    <row r="27" spans="1:22" s="5" customFormat="1" ht="32.25" customHeight="1">
      <c r="A27" s="12" t="s">
        <v>21</v>
      </c>
      <c r="B27" s="3" t="s">
        <v>63</v>
      </c>
      <c r="C27" s="3" t="s">
        <v>129</v>
      </c>
      <c r="D27" s="18" t="s">
        <v>130</v>
      </c>
      <c r="E27" s="39" t="s">
        <v>131</v>
      </c>
      <c r="F27" s="39" t="s">
        <v>132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133</v>
      </c>
      <c r="B28" s="19" t="s">
        <v>134</v>
      </c>
      <c r="C28" s="20" t="s">
        <v>26</v>
      </c>
      <c r="D28" s="21" t="s">
        <v>26</v>
      </c>
      <c r="E28" s="39"/>
      <c r="F28" s="39"/>
    </row>
    <row r="29" spans="1:6" ht="15.75">
      <c r="A29" s="22" t="s">
        <v>67</v>
      </c>
      <c r="B29" s="29" t="s">
        <v>135</v>
      </c>
      <c r="C29" s="34" t="s">
        <v>136</v>
      </c>
      <c r="D29" s="23">
        <f>E29*E$2*8+F29*E$2*4</f>
        <v>792.3190757057087</v>
      </c>
      <c r="E29" s="24">
        <v>0.03248436</v>
      </c>
      <c r="F29" s="28">
        <v>0.03447889970399999</v>
      </c>
    </row>
    <row r="30" spans="1:6" ht="15.75">
      <c r="A30" s="22" t="s">
        <v>69</v>
      </c>
      <c r="B30" s="29" t="s">
        <v>116</v>
      </c>
      <c r="C30" s="34" t="s">
        <v>136</v>
      </c>
      <c r="D30" s="23">
        <f aca="true" t="shared" si="0" ref="D30:D60">E30*E$2*8+F30*E$2*4</f>
        <v>534.3738297009472</v>
      </c>
      <c r="E30" s="24">
        <v>0.021908840000000002</v>
      </c>
      <c r="F30" s="28">
        <v>0.023254042776</v>
      </c>
    </row>
    <row r="31" spans="1:6" ht="15.75">
      <c r="A31" s="22" t="s">
        <v>71</v>
      </c>
      <c r="B31" s="29" t="s">
        <v>82</v>
      </c>
      <c r="C31" s="34" t="s">
        <v>136</v>
      </c>
      <c r="D31" s="23">
        <f t="shared" si="0"/>
        <v>474.9190934602</v>
      </c>
      <c r="E31" s="24">
        <v>0.01947125</v>
      </c>
      <c r="F31" s="28">
        <v>0.020666784749999997</v>
      </c>
    </row>
    <row r="32" spans="1:6" ht="15.75">
      <c r="A32" s="22" t="s">
        <v>120</v>
      </c>
      <c r="B32" s="29" t="s">
        <v>137</v>
      </c>
      <c r="C32" s="34" t="s">
        <v>136</v>
      </c>
      <c r="D32" s="23">
        <f t="shared" si="0"/>
        <v>1445.4996926787535</v>
      </c>
      <c r="E32" s="24">
        <v>0.05926417</v>
      </c>
      <c r="F32" s="28">
        <v>0.062902990038</v>
      </c>
    </row>
    <row r="33" spans="1:22" s="5" customFormat="1" ht="15.75">
      <c r="A33" s="22" t="s">
        <v>122</v>
      </c>
      <c r="B33" s="29" t="s">
        <v>0</v>
      </c>
      <c r="C33" s="34" t="s">
        <v>136</v>
      </c>
      <c r="D33" s="23">
        <f t="shared" si="0"/>
        <v>14954.611813107667</v>
      </c>
      <c r="E33" s="24">
        <v>0.613125455</v>
      </c>
      <c r="F33" s="28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74</v>
      </c>
      <c r="B34" s="29" t="s">
        <v>138</v>
      </c>
      <c r="C34" s="34" t="s">
        <v>136</v>
      </c>
      <c r="D34" s="23">
        <f t="shared" si="0"/>
        <v>1727.2679072635726</v>
      </c>
      <c r="E34" s="24">
        <v>0.07081641</v>
      </c>
      <c r="F34" s="28">
        <v>0.07516453757399999</v>
      </c>
    </row>
    <row r="35" spans="1:6" ht="15.75">
      <c r="A35" s="22" t="s">
        <v>76</v>
      </c>
      <c r="B35" s="29" t="s">
        <v>117</v>
      </c>
      <c r="C35" s="34" t="s">
        <v>136</v>
      </c>
      <c r="D35" s="23">
        <f t="shared" si="0"/>
        <v>2736.9458999599574</v>
      </c>
      <c r="E35" s="24">
        <v>0.1122122875</v>
      </c>
      <c r="F35" s="28">
        <v>0.11910212195249999</v>
      </c>
    </row>
    <row r="36" spans="1:6" ht="15.75">
      <c r="A36" s="22" t="s">
        <v>78</v>
      </c>
      <c r="B36" s="29" t="s">
        <v>14</v>
      </c>
      <c r="C36" s="34" t="s">
        <v>136</v>
      </c>
      <c r="D36" s="23">
        <f t="shared" si="0"/>
        <v>4779.765455699897</v>
      </c>
      <c r="E36" s="24">
        <v>0.1959660275</v>
      </c>
      <c r="F36" s="28">
        <v>0.20799834158849997</v>
      </c>
    </row>
    <row r="37" spans="1:6" ht="31.5">
      <c r="A37" s="22" t="s">
        <v>79</v>
      </c>
      <c r="B37" s="29" t="s">
        <v>139</v>
      </c>
      <c r="C37" s="34" t="s">
        <v>136</v>
      </c>
      <c r="D37" s="23">
        <f t="shared" si="0"/>
        <v>21.435537461582</v>
      </c>
      <c r="E37" s="24">
        <v>0.0008788375</v>
      </c>
      <c r="F37" s="28">
        <v>0.0009327981224999999</v>
      </c>
    </row>
    <row r="38" spans="1:6" ht="15.75">
      <c r="A38" s="22" t="s">
        <v>124</v>
      </c>
      <c r="B38" s="29" t="s">
        <v>140</v>
      </c>
      <c r="C38" s="34" t="s">
        <v>136</v>
      </c>
      <c r="D38" s="23">
        <f t="shared" si="0"/>
        <v>3686.347674740421</v>
      </c>
      <c r="E38" s="24">
        <v>0.151136895</v>
      </c>
      <c r="F38" s="28">
        <v>0.16041670035299999</v>
      </c>
    </row>
    <row r="39" spans="1:6" ht="15.75">
      <c r="A39" s="22" t="s">
        <v>80</v>
      </c>
      <c r="B39" s="29" t="s">
        <v>141</v>
      </c>
      <c r="C39" s="34" t="s">
        <v>136</v>
      </c>
      <c r="D39" s="23">
        <f t="shared" si="0"/>
        <v>8980.77139993708</v>
      </c>
      <c r="E39" s="24">
        <v>0.36820344250000003</v>
      </c>
      <c r="F39" s="28">
        <v>0.3908111338695</v>
      </c>
    </row>
    <row r="40" spans="1:6" ht="31.5">
      <c r="A40" s="22" t="s">
        <v>142</v>
      </c>
      <c r="B40" s="29" t="s">
        <v>143</v>
      </c>
      <c r="C40" s="34" t="s">
        <v>136</v>
      </c>
      <c r="D40" s="23">
        <f t="shared" si="0"/>
        <v>114.18595284924159</v>
      </c>
      <c r="E40" s="24">
        <v>0.00468152</v>
      </c>
      <c r="F40" s="28">
        <v>0.004968965327999999</v>
      </c>
    </row>
    <row r="41" spans="1:6" ht="31.5">
      <c r="A41" s="22" t="s">
        <v>144</v>
      </c>
      <c r="B41" s="29" t="s">
        <v>145</v>
      </c>
      <c r="C41" s="34" t="s">
        <v>136</v>
      </c>
      <c r="D41" s="23">
        <f t="shared" si="0"/>
        <v>412.46081484459637</v>
      </c>
      <c r="E41" s="24">
        <v>0.0169105175</v>
      </c>
      <c r="F41" s="28">
        <v>0.0179488232745</v>
      </c>
    </row>
    <row r="42" spans="1:6" ht="31.5">
      <c r="A42" s="22" t="s">
        <v>146</v>
      </c>
      <c r="B42" s="29" t="s">
        <v>147</v>
      </c>
      <c r="C42" s="34" t="s">
        <v>136</v>
      </c>
      <c r="D42" s="23">
        <f t="shared" si="0"/>
        <v>2474.764889067578</v>
      </c>
      <c r="E42" s="24">
        <v>0.101463105</v>
      </c>
      <c r="F42" s="28">
        <v>0.10769293964699998</v>
      </c>
    </row>
    <row r="43" spans="1:6" ht="15.75">
      <c r="A43" s="22" t="s">
        <v>148</v>
      </c>
      <c r="B43" s="29" t="s">
        <v>149</v>
      </c>
      <c r="C43" s="34" t="s">
        <v>136</v>
      </c>
      <c r="D43" s="23">
        <f t="shared" si="0"/>
        <v>4481.362237192796</v>
      </c>
      <c r="E43" s="24">
        <v>0.1837317675</v>
      </c>
      <c r="F43" s="28">
        <v>0.19501289802449998</v>
      </c>
    </row>
    <row r="44" spans="1:6" ht="15.75">
      <c r="A44" s="22" t="s">
        <v>150</v>
      </c>
      <c r="B44" s="29" t="s">
        <v>151</v>
      </c>
      <c r="C44" s="34" t="s">
        <v>136</v>
      </c>
      <c r="D44" s="23">
        <f t="shared" si="0"/>
        <v>8189.838574558229</v>
      </c>
      <c r="E44" s="24">
        <v>0.3357759175</v>
      </c>
      <c r="F44" s="28">
        <v>0.3563925588345</v>
      </c>
    </row>
    <row r="45" spans="1:6" ht="15.75">
      <c r="A45" s="22" t="s">
        <v>152</v>
      </c>
      <c r="B45" s="29" t="s">
        <v>118</v>
      </c>
      <c r="C45" s="34" t="s">
        <v>136</v>
      </c>
      <c r="D45" s="23">
        <f t="shared" si="0"/>
        <v>4515.042985874947</v>
      </c>
      <c r="E45" s="24">
        <v>0.1851126475</v>
      </c>
      <c r="F45" s="28">
        <v>0.1964785640565</v>
      </c>
    </row>
    <row r="46" spans="1:6" ht="31.5">
      <c r="A46" s="22" t="s">
        <v>154</v>
      </c>
      <c r="B46" s="29" t="s">
        <v>246</v>
      </c>
      <c r="C46" s="34" t="s">
        <v>136</v>
      </c>
      <c r="D46" s="23">
        <f t="shared" si="0"/>
        <v>126.2257936510164</v>
      </c>
      <c r="E46" s="24">
        <v>0.0051751425</v>
      </c>
      <c r="F46" s="28">
        <v>0.0054928962495</v>
      </c>
    </row>
    <row r="47" spans="1:6" ht="15.75">
      <c r="A47" s="22" t="s">
        <v>155</v>
      </c>
      <c r="B47" s="29" t="s">
        <v>153</v>
      </c>
      <c r="C47" s="34" t="s">
        <v>136</v>
      </c>
      <c r="D47" s="23">
        <f t="shared" si="0"/>
        <v>1082.6358339728115</v>
      </c>
      <c r="E47" s="24">
        <v>0.0443870825</v>
      </c>
      <c r="F47" s="28">
        <v>0.0471124493655</v>
      </c>
    </row>
    <row r="48" spans="1:6" ht="15.75">
      <c r="A48" s="22" t="s">
        <v>157</v>
      </c>
      <c r="B48" s="29" t="s">
        <v>13</v>
      </c>
      <c r="C48" s="34" t="s">
        <v>136</v>
      </c>
      <c r="D48" s="23">
        <f t="shared" si="0"/>
        <v>17813.188343598133</v>
      </c>
      <c r="E48" s="24">
        <v>0.7303244875</v>
      </c>
      <c r="F48" s="28">
        <v>0.7751664110325</v>
      </c>
    </row>
    <row r="49" spans="1:6" ht="31.5">
      <c r="A49" s="22" t="s">
        <v>159</v>
      </c>
      <c r="B49" s="29" t="s">
        <v>156</v>
      </c>
      <c r="C49" s="34" t="s">
        <v>136</v>
      </c>
      <c r="D49" s="23">
        <f t="shared" si="0"/>
        <v>1852.9802748676047</v>
      </c>
      <c r="E49" s="24">
        <v>0.0759705025</v>
      </c>
      <c r="F49" s="28">
        <v>0.08063509135349999</v>
      </c>
    </row>
    <row r="50" spans="1:6" ht="31.5">
      <c r="A50" s="22" t="s">
        <v>161</v>
      </c>
      <c r="B50" s="29" t="s">
        <v>158</v>
      </c>
      <c r="C50" s="34" t="s">
        <v>136</v>
      </c>
      <c r="D50" s="23">
        <f t="shared" si="0"/>
        <v>4033.5520390133515</v>
      </c>
      <c r="E50" s="24">
        <v>0.1653719575</v>
      </c>
      <c r="F50" s="28">
        <v>0.17552579569049997</v>
      </c>
    </row>
    <row r="51" spans="1:6" ht="31.5">
      <c r="A51" s="22" t="s">
        <v>163</v>
      </c>
      <c r="B51" s="29" t="s">
        <v>160</v>
      </c>
      <c r="C51" s="34" t="s">
        <v>136</v>
      </c>
      <c r="D51" s="23">
        <f t="shared" si="0"/>
        <v>1473.6097687511276</v>
      </c>
      <c r="E51" s="24">
        <v>0.060416657500000005</v>
      </c>
      <c r="F51" s="28">
        <v>0.0641262402705</v>
      </c>
    </row>
    <row r="52" spans="1:6" ht="31.5">
      <c r="A52" s="22" t="s">
        <v>165</v>
      </c>
      <c r="B52" s="29" t="s">
        <v>162</v>
      </c>
      <c r="C52" s="34" t="s">
        <v>136</v>
      </c>
      <c r="D52" s="23">
        <f t="shared" si="0"/>
        <v>2852.1587049031673</v>
      </c>
      <c r="E52" s="24">
        <v>0.11693590749999999</v>
      </c>
      <c r="F52" s="28">
        <v>0.12411577222049998</v>
      </c>
    </row>
    <row r="53" spans="1:6" ht="15.75">
      <c r="A53" s="22" t="s">
        <v>167</v>
      </c>
      <c r="B53" s="29" t="s">
        <v>164</v>
      </c>
      <c r="C53" s="34" t="s">
        <v>136</v>
      </c>
      <c r="D53" s="23">
        <f t="shared" si="0"/>
        <v>579.8377061613803</v>
      </c>
      <c r="E53" s="24">
        <v>0.023772817499999998</v>
      </c>
      <c r="F53" s="28">
        <v>0.025232468494499994</v>
      </c>
    </row>
    <row r="54" spans="1:6" ht="31.5">
      <c r="A54" s="22" t="s">
        <v>169</v>
      </c>
      <c r="B54" s="29" t="s">
        <v>166</v>
      </c>
      <c r="C54" s="34" t="s">
        <v>136</v>
      </c>
      <c r="D54" s="23">
        <f t="shared" si="0"/>
        <v>7408.917557095563</v>
      </c>
      <c r="E54" s="24">
        <v>0.3037588675</v>
      </c>
      <c r="F54" s="28">
        <v>0.32240966196449994</v>
      </c>
    </row>
    <row r="55" spans="1:6" ht="15.75">
      <c r="A55" s="22" t="s">
        <v>172</v>
      </c>
      <c r="B55" s="29" t="s">
        <v>168</v>
      </c>
      <c r="C55" s="34" t="s">
        <v>136</v>
      </c>
      <c r="D55" s="23">
        <f t="shared" si="0"/>
        <v>1026.8520939679997</v>
      </c>
      <c r="E55" s="24">
        <v>0.0421</v>
      </c>
      <c r="F55" s="28">
        <v>0.04468493999999999</v>
      </c>
    </row>
    <row r="56" spans="1:6" ht="15.75">
      <c r="A56" s="22" t="s">
        <v>174</v>
      </c>
      <c r="B56" s="29" t="s">
        <v>170</v>
      </c>
      <c r="C56" s="34" t="s">
        <v>171</v>
      </c>
      <c r="D56" s="23">
        <f t="shared" si="0"/>
        <v>8977.973227981016</v>
      </c>
      <c r="E56" s="24">
        <v>0.36808872</v>
      </c>
      <c r="F56" s="28">
        <v>0.3906893674079999</v>
      </c>
    </row>
    <row r="57" spans="1:6" ht="31.5">
      <c r="A57" s="22" t="s">
        <v>176</v>
      </c>
      <c r="B57" s="29" t="s">
        <v>173</v>
      </c>
      <c r="C57" s="34" t="s">
        <v>5</v>
      </c>
      <c r="D57" s="23">
        <f t="shared" si="0"/>
        <v>4611.926480940827</v>
      </c>
      <c r="E57" s="24">
        <v>0.1890847825</v>
      </c>
      <c r="F57" s="28">
        <v>0.20069458814549998</v>
      </c>
    </row>
    <row r="58" spans="1:6" ht="15.75">
      <c r="A58" s="22" t="s">
        <v>179</v>
      </c>
      <c r="B58" s="29" t="s">
        <v>175</v>
      </c>
      <c r="C58" s="34" t="s">
        <v>5</v>
      </c>
      <c r="D58" s="23">
        <f t="shared" si="0"/>
        <v>3323.6378438485754</v>
      </c>
      <c r="E58" s="24">
        <v>0.1362661225</v>
      </c>
      <c r="F58" s="28">
        <v>0.1446328624215</v>
      </c>
    </row>
    <row r="59" spans="1:22" ht="15.75">
      <c r="A59" s="22" t="s">
        <v>247</v>
      </c>
      <c r="B59" s="29" t="s">
        <v>177</v>
      </c>
      <c r="C59" s="34" t="s">
        <v>178</v>
      </c>
      <c r="D59" s="23">
        <f t="shared" si="0"/>
        <v>4850.464222369594</v>
      </c>
      <c r="E59" s="24">
        <v>0.1988646125</v>
      </c>
      <c r="F59" s="28">
        <v>0.21107489970749999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.75">
      <c r="A60" s="22" t="s">
        <v>248</v>
      </c>
      <c r="B60" s="29" t="s">
        <v>180</v>
      </c>
      <c r="C60" s="34" t="s">
        <v>178</v>
      </c>
      <c r="D60" s="23">
        <f t="shared" si="0"/>
        <v>1693.6128298837716</v>
      </c>
      <c r="E60" s="24">
        <v>0.06943658250000001</v>
      </c>
      <c r="F60" s="28">
        <v>0.07369998866550001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5" customFormat="1" ht="24.75" customHeight="1">
      <c r="A61" s="25" t="s">
        <v>181</v>
      </c>
      <c r="B61" s="37" t="s">
        <v>182</v>
      </c>
      <c r="C61" s="26" t="s">
        <v>26</v>
      </c>
      <c r="D61" s="27" t="s">
        <v>26</v>
      </c>
      <c r="E61" s="24"/>
      <c r="F61" s="2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183</v>
      </c>
      <c r="B62" s="29" t="s">
        <v>184</v>
      </c>
      <c r="C62" s="26" t="s">
        <v>26</v>
      </c>
      <c r="D62" s="27" t="s">
        <v>26</v>
      </c>
      <c r="E62" s="24"/>
      <c r="F62" s="28"/>
    </row>
    <row r="63" spans="1:6" ht="31.5">
      <c r="A63" s="6" t="s">
        <v>185</v>
      </c>
      <c r="B63" s="29" t="s">
        <v>7</v>
      </c>
      <c r="C63" s="26" t="s">
        <v>186</v>
      </c>
      <c r="D63" s="23">
        <f aca="true" t="shared" si="1" ref="D63:D70">E63*E$2*8+F63*E$2*4</f>
        <v>4081.7370735228</v>
      </c>
      <c r="E63" s="24">
        <v>0.1673475</v>
      </c>
      <c r="F63" s="28">
        <v>0.1776226365</v>
      </c>
    </row>
    <row r="64" spans="1:6" ht="31.5">
      <c r="A64" s="6" t="s">
        <v>187</v>
      </c>
      <c r="B64" s="29" t="s">
        <v>188</v>
      </c>
      <c r="C64" s="26" t="s">
        <v>10</v>
      </c>
      <c r="D64" s="23">
        <f t="shared" si="1"/>
        <v>7727.062007109199</v>
      </c>
      <c r="E64" s="24">
        <v>0.3168025</v>
      </c>
      <c r="F64" s="28">
        <v>0.3362541735</v>
      </c>
    </row>
    <row r="65" spans="1:6" ht="15.75">
      <c r="A65" s="6" t="s">
        <v>189</v>
      </c>
      <c r="B65" s="29" t="s">
        <v>190</v>
      </c>
      <c r="C65" s="26" t="s">
        <v>9</v>
      </c>
      <c r="D65" s="23">
        <f t="shared" si="1"/>
        <v>1976.6902808884001</v>
      </c>
      <c r="E65" s="24">
        <v>0.0810425</v>
      </c>
      <c r="F65" s="28">
        <v>0.08601850949999999</v>
      </c>
    </row>
    <row r="66" spans="1:6" ht="15.75">
      <c r="A66" s="6" t="s">
        <v>191</v>
      </c>
      <c r="B66" s="29" t="s">
        <v>12</v>
      </c>
      <c r="C66" s="26" t="s">
        <v>9</v>
      </c>
      <c r="D66" s="23">
        <f t="shared" si="1"/>
        <v>4056.0657711736</v>
      </c>
      <c r="E66" s="24">
        <v>0.166295</v>
      </c>
      <c r="F66" s="28">
        <v>0.17650551299999998</v>
      </c>
    </row>
    <row r="67" spans="1:22" s="5" customFormat="1" ht="30.75" customHeight="1">
      <c r="A67" s="6" t="s">
        <v>192</v>
      </c>
      <c r="B67" s="29" t="s">
        <v>119</v>
      </c>
      <c r="C67" s="26" t="s">
        <v>136</v>
      </c>
      <c r="D67" s="23">
        <f t="shared" si="1"/>
        <v>1052.5233963172</v>
      </c>
      <c r="E67" s="24">
        <v>0.0431525</v>
      </c>
      <c r="F67" s="28">
        <v>0.0458020635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193</v>
      </c>
      <c r="B68" s="29" t="s">
        <v>194</v>
      </c>
      <c r="C68" s="26" t="s">
        <v>136</v>
      </c>
      <c r="D68" s="23">
        <f t="shared" si="1"/>
        <v>5545.001307427199</v>
      </c>
      <c r="E68" s="24">
        <v>0.22734</v>
      </c>
      <c r="F68" s="28">
        <v>0.24129867599999996</v>
      </c>
    </row>
    <row r="69" spans="1:6" ht="15.75">
      <c r="A69" s="6" t="s">
        <v>195</v>
      </c>
      <c r="B69" s="29" t="s">
        <v>196</v>
      </c>
      <c r="C69" s="26" t="s">
        <v>8</v>
      </c>
      <c r="D69" s="23">
        <f t="shared" si="1"/>
        <v>1129.5373033647998</v>
      </c>
      <c r="E69" s="24">
        <v>0.04631</v>
      </c>
      <c r="F69" s="28">
        <v>0.04915343399999999</v>
      </c>
    </row>
    <row r="70" spans="1:6" ht="15.75">
      <c r="A70" s="6" t="s">
        <v>197</v>
      </c>
      <c r="B70" s="29" t="s">
        <v>198</v>
      </c>
      <c r="C70" s="26" t="s">
        <v>6</v>
      </c>
      <c r="D70" s="23">
        <f t="shared" si="1"/>
        <v>872.8242798728002</v>
      </c>
      <c r="E70" s="24">
        <v>0.035785000000000004</v>
      </c>
      <c r="F70" s="28">
        <v>0.037982199</v>
      </c>
    </row>
    <row r="71" spans="1:6" ht="31.5">
      <c r="A71" s="6" t="s">
        <v>70</v>
      </c>
      <c r="B71" s="29" t="s">
        <v>199</v>
      </c>
      <c r="C71" s="21" t="s">
        <v>26</v>
      </c>
      <c r="D71" s="21" t="s">
        <v>26</v>
      </c>
      <c r="E71" s="24"/>
      <c r="F71" s="28"/>
    </row>
    <row r="72" spans="1:6" ht="15.75">
      <c r="A72" s="6" t="s">
        <v>200</v>
      </c>
      <c r="B72" s="29" t="s">
        <v>201</v>
      </c>
      <c r="C72" s="26" t="s">
        <v>10</v>
      </c>
      <c r="D72" s="23">
        <f aca="true" t="shared" si="2" ref="D72:D77">E72*E$2*8+F72*E$2*4</f>
        <v>6879.909029585599</v>
      </c>
      <c r="E72" s="24">
        <v>0.28207</v>
      </c>
      <c r="F72" s="28">
        <v>0.29938909799999996</v>
      </c>
    </row>
    <row r="73" spans="1:22" s="5" customFormat="1" ht="26.25" customHeight="1">
      <c r="A73" s="6" t="s">
        <v>202</v>
      </c>
      <c r="B73" s="29" t="s">
        <v>203</v>
      </c>
      <c r="C73" s="26" t="s">
        <v>10</v>
      </c>
      <c r="D73" s="23">
        <f t="shared" si="2"/>
        <v>16480.976108186398</v>
      </c>
      <c r="E73" s="24">
        <v>0.675705</v>
      </c>
      <c r="F73" s="28">
        <v>0.717193287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204</v>
      </c>
      <c r="B74" s="29" t="s">
        <v>115</v>
      </c>
      <c r="C74" s="26" t="s">
        <v>205</v>
      </c>
      <c r="D74" s="23">
        <f t="shared" si="2"/>
        <v>1463.2642339044</v>
      </c>
      <c r="E74" s="24">
        <v>0.059992500000000004</v>
      </c>
      <c r="F74" s="28">
        <v>0.0636760395</v>
      </c>
    </row>
    <row r="75" spans="1:6" ht="15.75">
      <c r="A75" s="6" t="s">
        <v>206</v>
      </c>
      <c r="B75" s="29" t="s">
        <v>207</v>
      </c>
      <c r="C75" s="26" t="s">
        <v>8</v>
      </c>
      <c r="D75" s="23">
        <f t="shared" si="2"/>
        <v>616.1112563808</v>
      </c>
      <c r="E75" s="24">
        <v>0.02526</v>
      </c>
      <c r="F75" s="28">
        <v>0.026810964</v>
      </c>
    </row>
    <row r="76" spans="1:6" ht="15.75">
      <c r="A76" s="6" t="s">
        <v>208</v>
      </c>
      <c r="B76" s="29" t="s">
        <v>209</v>
      </c>
      <c r="C76" s="26" t="s">
        <v>11</v>
      </c>
      <c r="D76" s="23">
        <f t="shared" si="2"/>
        <v>7290.649867172799</v>
      </c>
      <c r="E76" s="24">
        <v>0.29890999999999995</v>
      </c>
      <c r="F76" s="28">
        <v>0.3172630739999999</v>
      </c>
    </row>
    <row r="77" spans="1:6" ht="15.75">
      <c r="A77" s="6" t="s">
        <v>210</v>
      </c>
      <c r="B77" s="29" t="s">
        <v>211</v>
      </c>
      <c r="C77" s="26" t="s">
        <v>10</v>
      </c>
      <c r="D77" s="23">
        <f t="shared" si="2"/>
        <v>308.0556281904</v>
      </c>
      <c r="E77" s="24">
        <v>0.01263</v>
      </c>
      <c r="F77" s="28">
        <v>0.013405482</v>
      </c>
    </row>
    <row r="78" spans="1:6" ht="15.75">
      <c r="A78" s="12" t="s">
        <v>212</v>
      </c>
      <c r="B78" s="30" t="s">
        <v>213</v>
      </c>
      <c r="C78" s="21" t="s">
        <v>26</v>
      </c>
      <c r="D78" s="21" t="s">
        <v>26</v>
      </c>
      <c r="E78" s="24"/>
      <c r="F78" s="28"/>
    </row>
    <row r="79" spans="1:22" s="5" customFormat="1" ht="15.75">
      <c r="A79" s="6" t="s">
        <v>64</v>
      </c>
      <c r="B79" s="31" t="s">
        <v>2</v>
      </c>
      <c r="C79" s="26" t="s">
        <v>136</v>
      </c>
      <c r="D79" s="23">
        <f>E79*E$2*8+F79*E$2*4</f>
        <v>763.8496014004461</v>
      </c>
      <c r="E79" s="24">
        <v>0.0313171375</v>
      </c>
      <c r="F79" s="28">
        <v>0.0332400097425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31.5">
      <c r="A80" s="12" t="s">
        <v>214</v>
      </c>
      <c r="B80" s="32" t="s">
        <v>215</v>
      </c>
      <c r="C80" s="21" t="s">
        <v>26</v>
      </c>
      <c r="D80" s="21" t="s">
        <v>26</v>
      </c>
      <c r="E80" s="24"/>
      <c r="F80" s="28"/>
    </row>
    <row r="81" spans="1:6" ht="31.5">
      <c r="A81" s="6" t="s">
        <v>65</v>
      </c>
      <c r="B81" s="33" t="s">
        <v>216</v>
      </c>
      <c r="C81" s="26" t="s">
        <v>217</v>
      </c>
      <c r="D81" s="23">
        <f>E81*E$2*8+F81*E$2*4</f>
        <v>819.7103553123052</v>
      </c>
      <c r="E81" s="24">
        <v>0.0336073775</v>
      </c>
      <c r="F81" s="28">
        <v>0.0356708704785</v>
      </c>
    </row>
    <row r="82" spans="1:6" ht="15.75">
      <c r="A82" s="6" t="s">
        <v>218</v>
      </c>
      <c r="B82" s="33" t="s">
        <v>219</v>
      </c>
      <c r="C82" s="26" t="s">
        <v>136</v>
      </c>
      <c r="D82" s="23">
        <f>E82*E$2*8+F82*E$2*4</f>
        <v>1600.1179467279849</v>
      </c>
      <c r="E82" s="24">
        <v>0.06560337749999999</v>
      </c>
      <c r="F82" s="28">
        <v>0.06963142487849998</v>
      </c>
    </row>
    <row r="83" spans="1:6" ht="15.75">
      <c r="A83" s="12" t="s">
        <v>220</v>
      </c>
      <c r="B83" s="32" t="s">
        <v>221</v>
      </c>
      <c r="C83" s="21" t="s">
        <v>26</v>
      </c>
      <c r="D83" s="21" t="s">
        <v>26</v>
      </c>
      <c r="E83" s="24"/>
      <c r="F83" s="28"/>
    </row>
    <row r="84" spans="1:22" s="5" customFormat="1" ht="31.5">
      <c r="A84" s="6" t="s">
        <v>66</v>
      </c>
      <c r="B84" s="29" t="s">
        <v>222</v>
      </c>
      <c r="C84" s="35" t="s">
        <v>4</v>
      </c>
      <c r="D84" s="23">
        <f>E84*E$2*8+F84*E$2*4</f>
        <v>18249.72884004628</v>
      </c>
      <c r="E84" s="24">
        <v>0.74822225</v>
      </c>
      <c r="F84" s="28">
        <v>0.7941630961499999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223</v>
      </c>
      <c r="B85" s="29" t="s">
        <v>224</v>
      </c>
      <c r="C85" s="35" t="s">
        <v>9</v>
      </c>
      <c r="D85" s="23">
        <f>E85*E$2*8+F85*E$2*4</f>
        <v>7288.082736937879</v>
      </c>
      <c r="E85" s="24">
        <v>0.29880475</v>
      </c>
      <c r="F85" s="28">
        <v>0.31715136164999996</v>
      </c>
    </row>
    <row r="86" spans="1:6" ht="15.75">
      <c r="A86" s="6" t="s">
        <v>72</v>
      </c>
      <c r="B86" s="29" t="s">
        <v>225</v>
      </c>
      <c r="C86" s="35" t="s">
        <v>5</v>
      </c>
      <c r="D86" s="23">
        <f>E86*E$2*8+F86*E$2*4</f>
        <v>1386.2503268567998</v>
      </c>
      <c r="E86" s="24">
        <v>0.056835</v>
      </c>
      <c r="F86" s="28">
        <v>0.06032466899999999</v>
      </c>
    </row>
    <row r="87" spans="1:6" ht="15.75">
      <c r="A87" s="6" t="s">
        <v>121</v>
      </c>
      <c r="B87" s="29" t="s">
        <v>226</v>
      </c>
      <c r="C87" s="35" t="s">
        <v>11</v>
      </c>
      <c r="D87" s="23">
        <f>E87*E$2*8+F87*E$2*4</f>
        <v>662.3196006093599</v>
      </c>
      <c r="E87" s="24">
        <v>0.027154499999999998</v>
      </c>
      <c r="F87" s="28">
        <v>0.028821786299999996</v>
      </c>
    </row>
    <row r="88" spans="1:6" ht="15.75">
      <c r="A88" s="6" t="s">
        <v>123</v>
      </c>
      <c r="B88" s="31" t="s">
        <v>227</v>
      </c>
      <c r="C88" s="34" t="s">
        <v>77</v>
      </c>
      <c r="D88" s="23">
        <f>E88*E$2*8+F88*E$2*4</f>
        <v>277.25006537136</v>
      </c>
      <c r="E88" s="24">
        <v>0.011367</v>
      </c>
      <c r="F88" s="28">
        <v>0.012064933799999998</v>
      </c>
    </row>
    <row r="89" spans="1:6" ht="15.75">
      <c r="A89" s="6" t="s">
        <v>75</v>
      </c>
      <c r="B89" s="33" t="s">
        <v>228</v>
      </c>
      <c r="C89" s="21" t="s">
        <v>26</v>
      </c>
      <c r="D89" s="21" t="s">
        <v>26</v>
      </c>
      <c r="E89" s="24"/>
      <c r="F89" s="28"/>
    </row>
    <row r="90" spans="1:22" s="5" customFormat="1" ht="15.75">
      <c r="A90" s="6" t="s">
        <v>229</v>
      </c>
      <c r="B90" s="31" t="s">
        <v>230</v>
      </c>
      <c r="C90" s="26" t="s">
        <v>77</v>
      </c>
      <c r="D90" s="23">
        <f aca="true" t="shared" si="3" ref="D90:D95">E90*E$2*8+F90*E$2*4</f>
        <v>84.71529775235999</v>
      </c>
      <c r="E90" s="24">
        <v>0.0034732499999999998</v>
      </c>
      <c r="F90" s="28">
        <v>0.0036865075499999994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231</v>
      </c>
      <c r="B91" s="31" t="s">
        <v>232</v>
      </c>
      <c r="C91" s="26" t="s">
        <v>77</v>
      </c>
      <c r="D91" s="23">
        <f t="shared" si="3"/>
        <v>12.8356511746</v>
      </c>
      <c r="E91" s="24">
        <v>0.00052625</v>
      </c>
      <c r="F91" s="28">
        <v>0.00055856175</v>
      </c>
    </row>
    <row r="92" spans="1:6" ht="15.75">
      <c r="A92" s="6" t="s">
        <v>233</v>
      </c>
      <c r="B92" s="31" t="s">
        <v>234</v>
      </c>
      <c r="C92" s="26" t="s">
        <v>77</v>
      </c>
      <c r="D92" s="23">
        <f t="shared" si="3"/>
        <v>12.8356511746</v>
      </c>
      <c r="E92" s="24">
        <v>0.00052625</v>
      </c>
      <c r="F92" s="28">
        <v>0.00055856175</v>
      </c>
    </row>
    <row r="93" spans="1:6" ht="15.75">
      <c r="A93" s="6" t="s">
        <v>235</v>
      </c>
      <c r="B93" s="31" t="s">
        <v>236</v>
      </c>
      <c r="C93" s="26" t="s">
        <v>77</v>
      </c>
      <c r="D93" s="23">
        <f t="shared" si="3"/>
        <v>71.87964657776</v>
      </c>
      <c r="E93" s="24">
        <v>0.002947</v>
      </c>
      <c r="F93" s="28">
        <v>0.0031279458</v>
      </c>
    </row>
    <row r="94" spans="1:6" ht="15.75">
      <c r="A94" s="6" t="s">
        <v>237</v>
      </c>
      <c r="B94" s="31" t="s">
        <v>238</v>
      </c>
      <c r="C94" s="26" t="s">
        <v>77</v>
      </c>
      <c r="D94" s="23">
        <f t="shared" si="3"/>
        <v>2.56713023492</v>
      </c>
      <c r="E94" s="24">
        <v>0.00010525000000000001</v>
      </c>
      <c r="F94" s="28">
        <v>0.00011171235</v>
      </c>
    </row>
    <row r="95" spans="1:6" ht="15.75">
      <c r="A95" s="6" t="s">
        <v>239</v>
      </c>
      <c r="B95" s="31" t="s">
        <v>240</v>
      </c>
      <c r="C95" s="34" t="s">
        <v>77</v>
      </c>
      <c r="D95" s="23">
        <f t="shared" si="3"/>
        <v>12.8356511746</v>
      </c>
      <c r="E95" s="24">
        <v>0.00052625</v>
      </c>
      <c r="F95" s="28">
        <v>0.00055856175</v>
      </c>
    </row>
    <row r="96" spans="1:6" ht="15.75">
      <c r="A96" s="12" t="s">
        <v>241</v>
      </c>
      <c r="B96" s="32" t="s">
        <v>242</v>
      </c>
      <c r="C96" s="1" t="s">
        <v>26</v>
      </c>
      <c r="D96" s="21" t="s">
        <v>26</v>
      </c>
      <c r="E96" s="24"/>
      <c r="F96" s="28"/>
    </row>
    <row r="97" spans="1:6" ht="15.75">
      <c r="A97" s="6" t="s">
        <v>68</v>
      </c>
      <c r="B97" s="31" t="s">
        <v>243</v>
      </c>
      <c r="C97" s="26" t="s">
        <v>3</v>
      </c>
      <c r="D97" s="23">
        <f>E97*E$2*8+F97*E$2*4</f>
        <v>22719.102579042</v>
      </c>
      <c r="E97" s="24">
        <v>0.9314625</v>
      </c>
      <c r="F97" s="28">
        <v>0.9886542974999999</v>
      </c>
    </row>
    <row r="98" spans="1:6" ht="15.75">
      <c r="A98" s="6" t="s">
        <v>244</v>
      </c>
      <c r="B98" s="31" t="s">
        <v>1</v>
      </c>
      <c r="C98" s="21" t="s">
        <v>26</v>
      </c>
      <c r="D98" s="23">
        <f>E98*E$2*8+F98*E$2*4</f>
        <v>31457.61389870968</v>
      </c>
      <c r="E98" s="24">
        <v>1.2897335</v>
      </c>
      <c r="F98" s="28">
        <v>1.3689231369</v>
      </c>
    </row>
    <row r="99" spans="1:6" ht="15.75">
      <c r="A99" s="6" t="s">
        <v>73</v>
      </c>
      <c r="B99" s="31" t="s">
        <v>245</v>
      </c>
      <c r="C99" s="1"/>
      <c r="D99" s="23">
        <f>E99*E$2*8+F99*E$2*4</f>
        <v>20109.61469524582</v>
      </c>
      <c r="E99" s="24">
        <v>0.824475875</v>
      </c>
      <c r="F99" s="28">
        <v>0.8750986937249999</v>
      </c>
    </row>
    <row r="100" spans="1:6" ht="15.75">
      <c r="A100" s="6"/>
      <c r="B100" s="3" t="s">
        <v>81</v>
      </c>
      <c r="C100" s="1" t="s">
        <v>32</v>
      </c>
      <c r="D100" s="8">
        <f>SUM(D29:D60)+SUM(D63:D70)+SUM(D72:D77)+SUM(D79:D79)+SUM(D81:D82)+SUM(D84:D88)+SUM(D90:D95)+SUM(D97:D99)</f>
        <v>287041.20277255424</v>
      </c>
      <c r="E100" s="36">
        <f>SUM(E29:E60)+SUM(E63:E70)+SUM(E72:E77)+SUM(E79:E79)+SUM(E81:E82)+SUM(E84:E88)+SUM(E90:E95)+SUM(E97:E99)</f>
        <v>11.768427710000001</v>
      </c>
      <c r="F100" s="36">
        <f>SUM(F29:F60)+SUM(F63:F70)+SUM(F72:F77)+SUM(F79:F79)+SUM(F81:F82)+SUM(F84:F88)+SUM(F90:F95)+SUM(F97:F99)</f>
        <v>12.491009171394</v>
      </c>
    </row>
    <row r="101" spans="1:4" ht="15.75">
      <c r="A101" s="40" t="s">
        <v>83</v>
      </c>
      <c r="B101" s="40"/>
      <c r="C101" s="40"/>
      <c r="D101" s="40"/>
    </row>
    <row r="102" spans="1:4" ht="15.75">
      <c r="A102" s="6" t="s">
        <v>84</v>
      </c>
      <c r="B102" s="1" t="s">
        <v>85</v>
      </c>
      <c r="C102" s="1" t="s">
        <v>86</v>
      </c>
      <c r="D102" s="17">
        <v>1</v>
      </c>
    </row>
    <row r="103" spans="1:4" ht="15.75">
      <c r="A103" s="6" t="s">
        <v>87</v>
      </c>
      <c r="B103" s="1" t="s">
        <v>88</v>
      </c>
      <c r="C103" s="1" t="s">
        <v>86</v>
      </c>
      <c r="D103" s="17">
        <v>1</v>
      </c>
    </row>
    <row r="104" spans="1:4" ht="15.75">
      <c r="A104" s="6" t="s">
        <v>89</v>
      </c>
      <c r="B104" s="1" t="s">
        <v>90</v>
      </c>
      <c r="C104" s="1" t="s">
        <v>86</v>
      </c>
      <c r="D104" s="1">
        <v>0</v>
      </c>
    </row>
    <row r="105" spans="1:4" ht="15.75">
      <c r="A105" s="6" t="s">
        <v>91</v>
      </c>
      <c r="B105" s="1" t="s">
        <v>92</v>
      </c>
      <c r="C105" s="1" t="s">
        <v>32</v>
      </c>
      <c r="D105" s="7">
        <v>-14011.99</v>
      </c>
    </row>
    <row r="106" spans="1:4" ht="15.75">
      <c r="A106" s="40" t="s">
        <v>93</v>
      </c>
      <c r="B106" s="40"/>
      <c r="C106" s="40"/>
      <c r="D106" s="40"/>
    </row>
    <row r="107" spans="1:4" ht="15.75">
      <c r="A107" s="6" t="s">
        <v>94</v>
      </c>
      <c r="B107" s="1" t="s">
        <v>31</v>
      </c>
      <c r="C107" s="1" t="s">
        <v>32</v>
      </c>
      <c r="D107" s="1">
        <v>0</v>
      </c>
    </row>
    <row r="108" spans="1:4" ht="15.75">
      <c r="A108" s="6" t="s">
        <v>95</v>
      </c>
      <c r="B108" s="1" t="s">
        <v>33</v>
      </c>
      <c r="C108" s="1" t="s">
        <v>32</v>
      </c>
      <c r="D108" s="1">
        <v>0</v>
      </c>
    </row>
    <row r="109" spans="1:4" ht="15.75">
      <c r="A109" s="6" t="s">
        <v>96</v>
      </c>
      <c r="B109" s="1" t="s">
        <v>35</v>
      </c>
      <c r="C109" s="1" t="s">
        <v>32</v>
      </c>
      <c r="D109" s="1">
        <v>0</v>
      </c>
    </row>
    <row r="110" spans="1:4" ht="15.75">
      <c r="A110" s="6" t="s">
        <v>97</v>
      </c>
      <c r="B110" s="1" t="s">
        <v>58</v>
      </c>
      <c r="C110" s="1" t="s">
        <v>32</v>
      </c>
      <c r="D110" s="1">
        <v>0</v>
      </c>
    </row>
    <row r="111" spans="1:4" ht="15.75">
      <c r="A111" s="6" t="s">
        <v>98</v>
      </c>
      <c r="B111" s="1" t="s">
        <v>99</v>
      </c>
      <c r="C111" s="1" t="s">
        <v>32</v>
      </c>
      <c r="D111" s="1">
        <v>0</v>
      </c>
    </row>
    <row r="112" spans="1:4" ht="15.75">
      <c r="A112" s="6" t="s">
        <v>100</v>
      </c>
      <c r="B112" s="1" t="s">
        <v>60</v>
      </c>
      <c r="C112" s="1" t="s">
        <v>32</v>
      </c>
      <c r="D112" s="1">
        <v>0</v>
      </c>
    </row>
    <row r="113" spans="1:4" ht="15.75">
      <c r="A113" s="40" t="s">
        <v>101</v>
      </c>
      <c r="B113" s="40"/>
      <c r="C113" s="40"/>
      <c r="D113" s="40"/>
    </row>
    <row r="114" spans="1:4" ht="15.75">
      <c r="A114" s="6" t="s">
        <v>102</v>
      </c>
      <c r="B114" s="1" t="s">
        <v>85</v>
      </c>
      <c r="C114" s="1" t="s">
        <v>86</v>
      </c>
      <c r="D114" s="1">
        <v>0</v>
      </c>
    </row>
    <row r="115" spans="1:4" ht="15.75">
      <c r="A115" s="6" t="s">
        <v>103</v>
      </c>
      <c r="B115" s="1" t="s">
        <v>88</v>
      </c>
      <c r="C115" s="1" t="s">
        <v>86</v>
      </c>
      <c r="D115" s="1">
        <v>0</v>
      </c>
    </row>
    <row r="116" spans="1:4" ht="15.75">
      <c r="A116" s="6" t="s">
        <v>104</v>
      </c>
      <c r="B116" s="1" t="s">
        <v>105</v>
      </c>
      <c r="C116" s="1" t="s">
        <v>86</v>
      </c>
      <c r="D116" s="1">
        <v>0</v>
      </c>
    </row>
    <row r="117" spans="1:4" ht="15.75">
      <c r="A117" s="6" t="s">
        <v>106</v>
      </c>
      <c r="B117" s="1" t="s">
        <v>92</v>
      </c>
      <c r="C117" s="1" t="s">
        <v>32</v>
      </c>
      <c r="D117" s="1">
        <v>0</v>
      </c>
    </row>
    <row r="118" spans="1:4" ht="15.75">
      <c r="A118" s="40" t="s">
        <v>107</v>
      </c>
      <c r="B118" s="40"/>
      <c r="C118" s="40"/>
      <c r="D118" s="40"/>
    </row>
    <row r="119" spans="1:4" ht="15.75">
      <c r="A119" s="6" t="s">
        <v>108</v>
      </c>
      <c r="B119" s="1" t="s">
        <v>109</v>
      </c>
      <c r="C119" s="1" t="s">
        <v>86</v>
      </c>
      <c r="D119" s="1">
        <v>4</v>
      </c>
    </row>
    <row r="120" spans="1:4" ht="15.75">
      <c r="A120" s="6" t="s">
        <v>110</v>
      </c>
      <c r="B120" s="1" t="s">
        <v>111</v>
      </c>
      <c r="C120" s="1" t="s">
        <v>86</v>
      </c>
      <c r="D120" s="1">
        <v>2</v>
      </c>
    </row>
    <row r="121" spans="1:4" ht="31.5">
      <c r="A121" s="6" t="s">
        <v>112</v>
      </c>
      <c r="B121" s="1" t="s">
        <v>113</v>
      </c>
      <c r="C121" s="1" t="s">
        <v>32</v>
      </c>
      <c r="D121" s="9">
        <v>25700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2022-03-27T18:29:57Z</dcterms:modified>
  <cp:category/>
  <cp:version/>
  <cp:contentType/>
  <cp:contentStatus/>
</cp:coreProperties>
</file>