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<sst xmlns="http://schemas.openxmlformats.org/spreadsheetml/2006/main" count="939" uniqueCount="386">
  <si>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</si>
  <si>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</si>
  <si>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</si>
  <si>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</si>
  <si>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</si>
  <si>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</si>
  <si>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</si>
  <si>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</si>
  <si>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</si>
  <si>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</si>
  <si>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</si>
  <si>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</si>
  <si>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</si>
  <si>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</si>
  <si>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</si>
  <si>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</si>
  <si>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</si>
  <si>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</si>
  <si>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</si>
  <si>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</si>
  <si>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</si>
  <si>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</si>
  <si>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</si>
  <si>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</si>
  <si>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</si>
  <si>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</si>
  <si>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</si>
  <si>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</si>
  <si>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</si>
  <si>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</si>
  <si>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</si>
  <si>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</si>
  <si>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</si>
  <si>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</si>
  <si>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</si>
  <si>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</si>
  <si>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</si>
  <si>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</si>
  <si>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</si>
  <si>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</si>
  <si>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</si>
  <si>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</si>
  <si>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</si>
  <si>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</si>
  <si>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</si>
  <si>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</si>
  <si>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</si>
  <si>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</si>
  <si>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</si>
  <si>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</si>
  <si>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</si>
  <si>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</si>
  <si>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</si>
  <si>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</si>
  <si>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</si>
  <si>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</si>
  <si>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</si>
  <si>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</si>
  <si>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</si>
  <si>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</si>
  <si>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</si>
  <si>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</si>
  <si>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</si>
  <si>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</si>
  <si>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</si>
  <si>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</si>
  <si>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</si>
  <si>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</si>
  <si>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</si>
  <si>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</si>
  <si>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</si>
  <si>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</si>
  <si>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</si>
  <si>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</si>
  <si>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</si>
  <si>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</si>
  <si>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</si>
  <si>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</si>
  <si>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</si>
  <si>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</si>
  <si>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</si>
  <si>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</si>
  <si>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</si>
  <si>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</si>
  <si>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</si>
  <si>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</si>
  <si>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</si>
  <si>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</si>
  <si>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</si>
  <si>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</si>
  <si>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</si>
  <si>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</si>
  <si>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</si>
  <si>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</si>
  <si>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</si>
  <si>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</si>
  <si>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</si>
  <si>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</si>
  <si>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</si>
  <si>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</si>
  <si>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</si>
  <si>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</si>
  <si>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</si>
  <si>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</si>
  <si>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</si>
  <si>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</si>
  <si>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</si>
  <si>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</si>
  <si>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</si>
  <si>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</si>
  <si>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</si>
  <si>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</si>
  <si>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</si>
  <si>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</si>
  <si>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</si>
  <si>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</si>
  <si>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</si>
  <si>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</si>
  <si>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</si>
  <si>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</si>
  <si>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</si>
  <si>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</si>
  <si>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</si>
  <si>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</si>
  <si>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</si>
  <si>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</si>
  <si>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</si>
  <si>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</si>
  <si>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</si>
  <si>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</si>
  <si>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</si>
  <si>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</si>
  <si>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</si>
  <si>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</si>
  <si>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</si>
  <si>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</si>
  <si>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</si>
  <si>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</si>
  <si>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</si>
  <si>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</si>
  <si>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</si>
  <si>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</si>
  <si>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</si>
  <si>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</si>
  <si>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</si>
  <si>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</si>
  <si>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</si>
  <si>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</si>
  <si>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</si>
  <si>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</si>
  <si>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</si>
  <si>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</si>
  <si>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</si>
  <si>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</si>
  <si>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</si>
  <si>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</si>
  <si>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</si>
  <si>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</si>
  <si>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</si>
  <si>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</si>
  <si>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</si>
  <si>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</si>
  <si>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</si>
  <si>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</si>
  <si>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</si>
  <si>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</si>
  <si>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</si>
  <si>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</si>
  <si>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</si>
  <si>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</si>
  <si>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</si>
  <si>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</si>
  <si>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</si>
  <si>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</si>
  <si>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</si>
  <si>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</si>
  <si>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</si>
  <si>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</si>
  <si>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</si>
  <si>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</si>
  <si>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</si>
  <si>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</si>
  <si>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</si>
  <si>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</si>
  <si>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</si>
  <si>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</si>
  <si>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</si>
  <si>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</si>
  <si>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</si>
  <si>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</si>
  <si>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</si>
  <si>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</si>
  <si>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</si>
  <si>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</si>
  <si>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</si>
  <si>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</si>
  <si>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</si>
  <si>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</si>
  <si>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</si>
  <si>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</si>
  <si>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</si>
  <si>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</si>
  <si>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</si>
  <si>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</si>
  <si>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</si>
  <si>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</si>
  <si>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</si>
  <si>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</si>
  <si>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</si>
  <si>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</si>
  <si>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</si>
  <si>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</si>
  <si>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</si>
  <si>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</si>
  <si>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</si>
  <si>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</si>
  <si>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</si>
  <si>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</si>
  <si>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</si>
  <si>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</si>
  <si>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</si>
  <si>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</si>
  <si>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</si>
  <si>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</si>
  <si>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</si>
  <si>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всегда везде 0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</si>
  <si>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</si>
  <si>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</si>
  <si>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</si>
  <si>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Ремонт внутридомовых сетей  водоснабжения</t>
  </si>
  <si>
    <t>Отчет об исполнении управляющей организацией ООО "УК "Слобода" договора управления за 2020 год по дому № 30  ул. Зегеля в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</si>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</sst>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7;&#1077;&#1075;&#1077;&#1083;&#1103;,%20&#1076;.%2030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A3">
            <v>3045.2</v>
          </cell>
        </row>
        <row r="37">
          <cell r="AA37">
            <v>0.116199</v>
          </cell>
        </row>
        <row r="41">
          <cell r="AA41">
            <v>0.121622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AA124">
            <v>173022.41721599997</v>
          </cell>
        </row>
        <row r="125">
          <cell r="AA125">
            <v>190434.54193440016</v>
          </cell>
        </row>
        <row r="126">
          <cell r="AA126">
            <v>44779.05696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-36525.675217599695</v>
          </cell>
        </row>
        <row r="25">
          <cell r="D25">
            <v>122379.33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9.140625" style="21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16" hidden="1" customWidth="1"/>
    <col min="6" max="6" width="17.8515625" style="16" hidden="1" customWidth="1"/>
    <col min="7" max="12" width="9.140625" style="16" hidden="1" customWidth="1"/>
    <col min="13" max="22" width="9.140625" style="16" customWidth="1"/>
    <col min="23" max="16384" width="9.140625" style="2" customWidth="1"/>
  </cols>
  <sheetData>
    <row r="1" ht="15.75">
      <c r="E1" s="16" t="s">
        <v>197</v>
      </c>
    </row>
    <row r="2" spans="1:22" s="5" customFormat="1" ht="33.75" customHeight="1">
      <c r="A2" s="22" t="s">
        <v>230</v>
      </c>
      <c r="B2" s="22"/>
      <c r="C2" s="22"/>
      <c r="D2" s="22"/>
      <c r="E2" s="4">
        <v>3045.2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19" t="s">
        <v>103</v>
      </c>
      <c r="B8" s="19"/>
      <c r="C8" s="19"/>
      <c r="D8" s="19"/>
    </row>
    <row r="9" spans="1:4" ht="15.75">
      <c r="A9" s="6" t="s">
        <v>57</v>
      </c>
      <c r="B9" s="1" t="s">
        <v>72</v>
      </c>
      <c r="C9" s="1" t="s">
        <v>73</v>
      </c>
      <c r="D9" s="7">
        <f>'[3]по форме'!$D$23</f>
        <v>0</v>
      </c>
    </row>
    <row r="10" spans="1:4" ht="15.75">
      <c r="A10" s="6" t="s">
        <v>58</v>
      </c>
      <c r="B10" s="1" t="s">
        <v>74</v>
      </c>
      <c r="C10" s="1" t="s">
        <v>73</v>
      </c>
      <c r="D10" s="7">
        <f>'[3]по форме'!$D$24</f>
        <v>-36525.675217599695</v>
      </c>
    </row>
    <row r="11" spans="1:4" ht="17.25" customHeight="1">
      <c r="A11" s="6" t="s">
        <v>75</v>
      </c>
      <c r="B11" s="1" t="s">
        <v>76</v>
      </c>
      <c r="C11" s="1" t="s">
        <v>73</v>
      </c>
      <c r="D11" s="8">
        <f>'[3]по форме'!$D$25</f>
        <v>122379.33</v>
      </c>
    </row>
    <row r="12" spans="1:4" ht="31.5">
      <c r="A12" s="6" t="s">
        <v>77</v>
      </c>
      <c r="B12" s="1" t="s">
        <v>78</v>
      </c>
      <c r="C12" s="1" t="s">
        <v>73</v>
      </c>
      <c r="D12" s="8">
        <f>D13+D14+D15</f>
        <v>408236.01611040015</v>
      </c>
    </row>
    <row r="13" spans="1:4" ht="15.75">
      <c r="A13" s="6" t="s">
        <v>94</v>
      </c>
      <c r="B13" s="23" t="s">
        <v>79</v>
      </c>
      <c r="C13" s="1" t="s">
        <v>73</v>
      </c>
      <c r="D13" s="8">
        <f>'[2]УК 2019'!$AA$125</f>
        <v>190434.54193440016</v>
      </c>
    </row>
    <row r="14" spans="1:4" ht="15.75">
      <c r="A14" s="6" t="s">
        <v>95</v>
      </c>
      <c r="B14" s="23" t="s">
        <v>80</v>
      </c>
      <c r="C14" s="1" t="s">
        <v>73</v>
      </c>
      <c r="D14" s="8">
        <f>'[2]УК 2019'!$AA$124</f>
        <v>173022.41721599997</v>
      </c>
    </row>
    <row r="15" spans="1:4" ht="15.75">
      <c r="A15" s="6" t="s">
        <v>96</v>
      </c>
      <c r="B15" s="23" t="s">
        <v>81</v>
      </c>
      <c r="C15" s="1" t="s">
        <v>73</v>
      </c>
      <c r="D15" s="8">
        <f>'[2]УК 2019'!$AA$126</f>
        <v>44779.05696</v>
      </c>
    </row>
    <row r="16" spans="1:4" ht="15.75">
      <c r="A16" s="23" t="s">
        <v>82</v>
      </c>
      <c r="B16" s="23" t="s">
        <v>83</v>
      </c>
      <c r="C16" s="23" t="s">
        <v>73</v>
      </c>
      <c r="D16" s="24">
        <f>D17</f>
        <v>302054.26611040015</v>
      </c>
    </row>
    <row r="17" spans="1:5" ht="31.5">
      <c r="A17" s="23" t="s">
        <v>59</v>
      </c>
      <c r="B17" s="23" t="s">
        <v>97</v>
      </c>
      <c r="C17" s="23" t="s">
        <v>73</v>
      </c>
      <c r="D17" s="24">
        <f>D12-D25+D246+D262</f>
        <v>302054.26611040015</v>
      </c>
      <c r="E17" s="16">
        <v>292316.67</v>
      </c>
    </row>
    <row r="18" spans="1:4" ht="31.5">
      <c r="A18" s="23" t="s">
        <v>84</v>
      </c>
      <c r="B18" s="23" t="s">
        <v>98</v>
      </c>
      <c r="C18" s="23" t="s">
        <v>73</v>
      </c>
      <c r="D18" s="23">
        <v>0</v>
      </c>
    </row>
    <row r="19" spans="1:4" ht="15.75">
      <c r="A19" s="23" t="s">
        <v>60</v>
      </c>
      <c r="B19" s="23" t="s">
        <v>85</v>
      </c>
      <c r="C19" s="23" t="s">
        <v>73</v>
      </c>
      <c r="D19" s="23">
        <v>0</v>
      </c>
    </row>
    <row r="20" spans="1:4" ht="15.75">
      <c r="A20" s="23" t="s">
        <v>61</v>
      </c>
      <c r="B20" s="23" t="s">
        <v>86</v>
      </c>
      <c r="C20" s="23" t="s">
        <v>73</v>
      </c>
      <c r="D20" s="23">
        <v>0</v>
      </c>
    </row>
    <row r="21" spans="1:4" ht="15.75">
      <c r="A21" s="23" t="s">
        <v>87</v>
      </c>
      <c r="B21" s="23" t="s">
        <v>88</v>
      </c>
      <c r="C21" s="23" t="s">
        <v>73</v>
      </c>
      <c r="D21" s="23">
        <v>0</v>
      </c>
    </row>
    <row r="22" spans="1:4" ht="15.75">
      <c r="A22" s="23" t="s">
        <v>89</v>
      </c>
      <c r="B22" s="23" t="s">
        <v>90</v>
      </c>
      <c r="C22" s="23" t="s">
        <v>73</v>
      </c>
      <c r="D22" s="24">
        <f>D16+D10+D9</f>
        <v>265528.5908928005</v>
      </c>
    </row>
    <row r="23" spans="1:4" ht="15.75">
      <c r="A23" s="23" t="s">
        <v>91</v>
      </c>
      <c r="B23" s="23" t="s">
        <v>99</v>
      </c>
      <c r="C23" s="23" t="s">
        <v>73</v>
      </c>
      <c r="D23" s="24">
        <v>1074.5</v>
      </c>
    </row>
    <row r="24" spans="1:4" ht="15.75">
      <c r="A24" s="23" t="s">
        <v>92</v>
      </c>
      <c r="B24" s="23" t="s">
        <v>100</v>
      </c>
      <c r="C24" s="23" t="s">
        <v>73</v>
      </c>
      <c r="D24" s="24">
        <f>D22-D241</f>
        <v>-157213.6052175996</v>
      </c>
    </row>
    <row r="25" spans="1:5" ht="15.75">
      <c r="A25" s="23" t="s">
        <v>93</v>
      </c>
      <c r="B25" s="23" t="s">
        <v>101</v>
      </c>
      <c r="C25" s="23" t="s">
        <v>73</v>
      </c>
      <c r="D25" s="24">
        <v>91125.93</v>
      </c>
      <c r="E25" s="25">
        <f>D12-(D16+D10)+D246-D24+D11</f>
        <v>407244.5404351993</v>
      </c>
    </row>
    <row r="26" spans="1:4" ht="35.25" customHeight="1">
      <c r="A26" s="19" t="s">
        <v>102</v>
      </c>
      <c r="B26" s="19"/>
      <c r="C26" s="19"/>
      <c r="D26" s="19"/>
    </row>
    <row r="27" spans="1:22" s="5" customFormat="1" ht="31.5">
      <c r="A27" s="17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8">
        <f>E28</f>
        <v>23270.65</v>
      </c>
      <c r="E28" s="14">
        <v>23270.65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0">
        <f>E28/E2</f>
        <v>7.641747668461843</v>
      </c>
      <c r="E32" s="4"/>
    </row>
    <row r="33" spans="1:22" s="5" customFormat="1" ht="31.5">
      <c r="A33" s="17" t="s">
        <v>115</v>
      </c>
      <c r="B33" s="3" t="s">
        <v>104</v>
      </c>
      <c r="C33" s="3" t="s">
        <v>67</v>
      </c>
      <c r="D33" s="3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19106.5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6">
        <v>986.64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8">
        <f>E35/E2</f>
        <v>0.3239984237488507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198</v>
      </c>
      <c r="E39" s="16">
        <v>471.4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8">
        <f>E39/E2</f>
        <v>0.1548009982923946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6">
        <v>4927.83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1.6182286877709182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16">
        <v>12439.86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8">
        <f>E47/E2</f>
        <v>4.085071588073033</v>
      </c>
    </row>
    <row r="51" spans="1:5" ht="47.25">
      <c r="A51" s="6" t="s">
        <v>216</v>
      </c>
      <c r="B51" s="1" t="s">
        <v>106</v>
      </c>
      <c r="C51" s="1" t="s">
        <v>67</v>
      </c>
      <c r="D51" s="8" t="s">
        <v>201</v>
      </c>
      <c r="E51" s="16">
        <v>280.77</v>
      </c>
    </row>
    <row r="52" spans="1:4" ht="15.75">
      <c r="A52" s="6" t="s">
        <v>217</v>
      </c>
      <c r="B52" s="1" t="s">
        <v>107</v>
      </c>
      <c r="C52" s="1" t="s">
        <v>67</v>
      </c>
      <c r="D52" s="8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8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8">
        <f>E51/E2</f>
        <v>0.09220084066727965</v>
      </c>
    </row>
    <row r="55" spans="1:5" ht="31.5">
      <c r="A55" s="6" t="s">
        <v>220</v>
      </c>
      <c r="B55" s="1" t="s">
        <v>106</v>
      </c>
      <c r="C55" s="1" t="s">
        <v>67</v>
      </c>
      <c r="D55" s="8" t="s">
        <v>200</v>
      </c>
      <c r="E55" s="16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8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8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8">
        <f>E55/E2</f>
        <v>0</v>
      </c>
    </row>
    <row r="59" spans="1:22" s="5" customFormat="1" ht="24.75" customHeight="1">
      <c r="A59" s="17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8">
        <f>E60</f>
        <v>20509.73</v>
      </c>
      <c r="E60" s="14">
        <v>20509.73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0">
        <f>E60/E2</f>
        <v>6.735101142782083</v>
      </c>
      <c r="E64" s="4"/>
    </row>
    <row r="65" spans="1:22" s="5" customFormat="1" ht="33.75" customHeight="1">
      <c r="A65" s="17" t="s">
        <v>235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1">
        <f>E65</f>
        <v>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20">
        <f>E65/E2</f>
        <v>0</v>
      </c>
      <c r="E70" s="4"/>
    </row>
    <row r="71" spans="1:22" s="5" customFormat="1" ht="27.75" customHeight="1">
      <c r="A71" s="17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105</v>
      </c>
      <c r="C72" s="1" t="s">
        <v>73</v>
      </c>
      <c r="D72" s="1">
        <f>E72</f>
        <v>44779.06</v>
      </c>
      <c r="E72" s="4">
        <v>44779.06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20">
        <f>E72/E2</f>
        <v>14.704800998292395</v>
      </c>
      <c r="E76" s="4"/>
    </row>
    <row r="77" spans="1:5" ht="31.5">
      <c r="A77" s="17" t="s">
        <v>135</v>
      </c>
      <c r="B77" s="3" t="s">
        <v>104</v>
      </c>
      <c r="C77" s="3" t="s">
        <v>67</v>
      </c>
      <c r="D77" s="3" t="s">
        <v>54</v>
      </c>
      <c r="E77" s="4"/>
    </row>
    <row r="78" spans="1:5" ht="15.75">
      <c r="A78" s="6" t="s">
        <v>136</v>
      </c>
      <c r="B78" s="1" t="s">
        <v>105</v>
      </c>
      <c r="C78" s="1" t="s">
        <v>73</v>
      </c>
      <c r="D78" s="1">
        <f>E78</f>
        <v>8534.96</v>
      </c>
      <c r="E78" s="4">
        <v>8534.96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4"/>
    </row>
    <row r="80" spans="1:5" ht="15.75">
      <c r="A80" s="6" t="s">
        <v>138</v>
      </c>
      <c r="B80" s="1" t="s">
        <v>107</v>
      </c>
      <c r="C80" s="1" t="s">
        <v>67</v>
      </c>
      <c r="D80" s="1" t="s">
        <v>147</v>
      </c>
      <c r="E80" s="4"/>
    </row>
    <row r="81" spans="1:5" ht="15.75">
      <c r="A81" s="6" t="s">
        <v>139</v>
      </c>
      <c r="B81" s="1" t="s">
        <v>64</v>
      </c>
      <c r="C81" s="1" t="s">
        <v>67</v>
      </c>
      <c r="D81" s="1" t="s">
        <v>10</v>
      </c>
      <c r="E81" s="4"/>
    </row>
    <row r="82" spans="1:5" ht="15.75">
      <c r="A82" s="6" t="s">
        <v>140</v>
      </c>
      <c r="B82" s="1" t="s">
        <v>108</v>
      </c>
      <c r="C82" s="1" t="s">
        <v>73</v>
      </c>
      <c r="D82" s="20">
        <f>E78/E2</f>
        <v>2.802758439511362</v>
      </c>
      <c r="E82" s="4"/>
    </row>
    <row r="83" spans="1:22" s="5" customFormat="1" ht="31.5">
      <c r="A83" s="17" t="s">
        <v>141</v>
      </c>
      <c r="B83" s="3" t="s">
        <v>104</v>
      </c>
      <c r="C83" s="3" t="s">
        <v>67</v>
      </c>
      <c r="D83" s="3" t="s">
        <v>55</v>
      </c>
      <c r="E83" s="16">
        <v>3319.03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3319.03</v>
      </c>
      <c r="F84" s="16">
        <v>56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0">
        <f>E83/F84</f>
        <v>59.268392857142864</v>
      </c>
    </row>
    <row r="89" spans="1:22" s="5" customFormat="1" ht="47.25">
      <c r="A89" s="17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243.24</v>
      </c>
      <c r="F90" s="1">
        <v>202.7</v>
      </c>
    </row>
    <row r="91" spans="1:6" ht="31.5">
      <c r="A91" s="6" t="s">
        <v>247</v>
      </c>
      <c r="B91" s="1" t="s">
        <v>106</v>
      </c>
      <c r="C91" s="1" t="s">
        <v>67</v>
      </c>
      <c r="D91" s="1" t="s">
        <v>7</v>
      </c>
      <c r="E91" s="16">
        <v>0</v>
      </c>
      <c r="F91" s="18"/>
    </row>
    <row r="92" spans="1:6" ht="15.75">
      <c r="A92" s="6" t="s">
        <v>248</v>
      </c>
      <c r="B92" s="1" t="s">
        <v>107</v>
      </c>
      <c r="C92" s="1" t="s">
        <v>67</v>
      </c>
      <c r="D92" s="1" t="s">
        <v>24</v>
      </c>
      <c r="F92" s="18"/>
    </row>
    <row r="93" spans="1:4" ht="15.75">
      <c r="A93" s="6" t="s">
        <v>249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250</v>
      </c>
      <c r="B94" s="1" t="s">
        <v>108</v>
      </c>
      <c r="C94" s="1" t="s">
        <v>73</v>
      </c>
      <c r="D94" s="20">
        <v>0</v>
      </c>
      <c r="F94" s="1" t="s">
        <v>211</v>
      </c>
    </row>
    <row r="95" spans="1:6" ht="31.5">
      <c r="A95" s="6" t="s">
        <v>251</v>
      </c>
      <c r="B95" s="1" t="s">
        <v>106</v>
      </c>
      <c r="C95" s="1" t="s">
        <v>67</v>
      </c>
      <c r="D95" s="1" t="s">
        <v>6</v>
      </c>
      <c r="E95" s="16">
        <v>243.24</v>
      </c>
      <c r="F95" s="1">
        <f>F90</f>
        <v>202.7</v>
      </c>
    </row>
    <row r="96" spans="1:4" ht="15.75">
      <c r="A96" s="6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253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254</v>
      </c>
      <c r="B98" s="1" t="s">
        <v>108</v>
      </c>
      <c r="C98" s="1" t="s">
        <v>73</v>
      </c>
      <c r="D98" s="20">
        <f>E95/F95</f>
        <v>1.2000000000000002</v>
      </c>
    </row>
    <row r="99" spans="1:22" s="5" customFormat="1" ht="63">
      <c r="A99" s="17" t="s">
        <v>151</v>
      </c>
      <c r="B99" s="3" t="s">
        <v>104</v>
      </c>
      <c r="C99" s="3" t="s">
        <v>67</v>
      </c>
      <c r="D99" s="3" t="s">
        <v>26</v>
      </c>
      <c r="E99" s="4"/>
      <c r="F99" s="1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8">
        <f>E101+E105+E113+E117+E121+E125+E129+E133+E137+E141+E145+E149+E153+E155+E109</f>
        <v>222928.64</v>
      </c>
    </row>
    <row r="101" spans="1:5" ht="31.5">
      <c r="A101" s="6" t="s">
        <v>255</v>
      </c>
      <c r="B101" s="1" t="s">
        <v>106</v>
      </c>
      <c r="C101" s="1" t="s">
        <v>67</v>
      </c>
      <c r="D101" s="1" t="s">
        <v>27</v>
      </c>
      <c r="E101" s="16">
        <f>633.24+617.29</f>
        <v>1250.53</v>
      </c>
    </row>
    <row r="102" spans="1:4" ht="15.75">
      <c r="A102" s="6" t="s">
        <v>256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258</v>
      </c>
      <c r="B104" s="1" t="s">
        <v>108</v>
      </c>
      <c r="C104" s="1" t="s">
        <v>73</v>
      </c>
      <c r="D104" s="20">
        <f>E101/E2</f>
        <v>0.4106561145409169</v>
      </c>
    </row>
    <row r="105" spans="1:5" ht="31.5">
      <c r="A105" s="6" t="s">
        <v>259</v>
      </c>
      <c r="B105" s="1" t="s">
        <v>106</v>
      </c>
      <c r="C105" s="1" t="s">
        <v>67</v>
      </c>
      <c r="D105" s="1" t="s">
        <v>28</v>
      </c>
      <c r="E105" s="15">
        <v>3631.4</v>
      </c>
    </row>
    <row r="106" spans="1:4" ht="15.75">
      <c r="A106" s="6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262</v>
      </c>
      <c r="B108" s="1" t="s">
        <v>108</v>
      </c>
      <c r="C108" s="1" t="s">
        <v>73</v>
      </c>
      <c r="D108" s="20">
        <f>E105/E2</f>
        <v>1.192499671614344</v>
      </c>
    </row>
    <row r="109" spans="1:5" ht="31.5">
      <c r="A109" s="6" t="s">
        <v>263</v>
      </c>
      <c r="B109" s="1" t="s">
        <v>106</v>
      </c>
      <c r="C109" s="1" t="s">
        <v>67</v>
      </c>
      <c r="D109" s="20" t="s">
        <v>228</v>
      </c>
      <c r="E109" s="16">
        <v>744.19</v>
      </c>
    </row>
    <row r="110" spans="1:4" ht="15.75">
      <c r="A110" s="6" t="s">
        <v>264</v>
      </c>
      <c r="B110" s="1" t="s">
        <v>107</v>
      </c>
      <c r="C110" s="1" t="s">
        <v>67</v>
      </c>
      <c r="D110" s="20" t="s">
        <v>24</v>
      </c>
    </row>
    <row r="111" spans="1:4" ht="15.75">
      <c r="A111" s="6" t="s">
        <v>265</v>
      </c>
      <c r="B111" s="1" t="s">
        <v>64</v>
      </c>
      <c r="C111" s="1" t="s">
        <v>67</v>
      </c>
      <c r="D111" s="20" t="s">
        <v>10</v>
      </c>
    </row>
    <row r="112" spans="1:4" ht="15.75">
      <c r="A112" s="6" t="s">
        <v>266</v>
      </c>
      <c r="B112" s="1" t="s">
        <v>108</v>
      </c>
      <c r="C112" s="1" t="s">
        <v>73</v>
      </c>
      <c r="D112" s="20">
        <f>E109/E2</f>
        <v>0.24438132142388025</v>
      </c>
    </row>
    <row r="113" spans="1:5" ht="31.5">
      <c r="A113" s="6" t="s">
        <v>267</v>
      </c>
      <c r="B113" s="1" t="s">
        <v>106</v>
      </c>
      <c r="C113" s="1" t="s">
        <v>67</v>
      </c>
      <c r="D113" s="1" t="s">
        <v>3</v>
      </c>
      <c r="E113" s="16">
        <v>929.92</v>
      </c>
    </row>
    <row r="114" spans="1:4" ht="15.75">
      <c r="A114" s="6" t="s">
        <v>268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270</v>
      </c>
      <c r="B116" s="1" t="s">
        <v>108</v>
      </c>
      <c r="C116" s="1" t="s">
        <v>73</v>
      </c>
      <c r="D116" s="20">
        <f>E113/E2</f>
        <v>0.3053723893340339</v>
      </c>
    </row>
    <row r="117" spans="1:5" ht="31.5">
      <c r="A117" s="6" t="s">
        <v>271</v>
      </c>
      <c r="B117" s="1" t="s">
        <v>106</v>
      </c>
      <c r="C117" s="1" t="s">
        <v>67</v>
      </c>
      <c r="D117" s="1" t="s">
        <v>2</v>
      </c>
      <c r="E117" s="16">
        <v>26236.7</v>
      </c>
    </row>
    <row r="118" spans="1:4" ht="15.75">
      <c r="A118" s="6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274</v>
      </c>
      <c r="B120" s="1" t="s">
        <v>108</v>
      </c>
      <c r="C120" s="1" t="s">
        <v>73</v>
      </c>
      <c r="D120" s="20">
        <f>E117/E2</f>
        <v>8.615755943780377</v>
      </c>
    </row>
    <row r="121" spans="1:5" ht="47.25">
      <c r="A121" s="6" t="s">
        <v>275</v>
      </c>
      <c r="B121" s="1" t="s">
        <v>106</v>
      </c>
      <c r="C121" s="1" t="s">
        <v>67</v>
      </c>
      <c r="D121" s="1" t="s">
        <v>32</v>
      </c>
      <c r="E121" s="16">
        <f>5606.07+11337.62</f>
        <v>16943.690000000002</v>
      </c>
    </row>
    <row r="122" spans="1:4" ht="15.75">
      <c r="A122" s="6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278</v>
      </c>
      <c r="B124" s="1" t="s">
        <v>108</v>
      </c>
      <c r="C124" s="1" t="s">
        <v>73</v>
      </c>
      <c r="D124" s="20">
        <f>E121/E2</f>
        <v>5.564064757651387</v>
      </c>
    </row>
    <row r="125" spans="1:5" ht="31.5">
      <c r="A125" s="6" t="s">
        <v>279</v>
      </c>
      <c r="B125" s="1" t="s">
        <v>106</v>
      </c>
      <c r="C125" s="1" t="s">
        <v>67</v>
      </c>
      <c r="D125" s="1" t="s">
        <v>34</v>
      </c>
      <c r="E125" s="16">
        <f>10371.95</f>
        <v>10371.95</v>
      </c>
    </row>
    <row r="126" spans="1:4" ht="15.75">
      <c r="A126" s="6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282</v>
      </c>
      <c r="B128" s="1" t="s">
        <v>108</v>
      </c>
      <c r="C128" s="1" t="s">
        <v>73</v>
      </c>
      <c r="D128" s="20">
        <f>E125/E2</f>
        <v>3.4059996059372133</v>
      </c>
    </row>
    <row r="129" spans="1:5" ht="31.5">
      <c r="A129" s="6" t="s">
        <v>283</v>
      </c>
      <c r="B129" s="1" t="s">
        <v>106</v>
      </c>
      <c r="C129" s="1" t="s">
        <v>67</v>
      </c>
      <c r="D129" s="1" t="s">
        <v>36</v>
      </c>
      <c r="E129" s="16">
        <v>3007.74</v>
      </c>
    </row>
    <row r="130" spans="1:4" ht="15.75">
      <c r="A130" s="6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286</v>
      </c>
      <c r="B132" s="1" t="s">
        <v>108</v>
      </c>
      <c r="C132" s="1" t="s">
        <v>73</v>
      </c>
      <c r="D132" s="20">
        <f>E129/E2</f>
        <v>0.9876986733219493</v>
      </c>
    </row>
    <row r="133" spans="1:5" ht="31.5">
      <c r="A133" s="6" t="s">
        <v>287</v>
      </c>
      <c r="B133" s="1" t="s">
        <v>106</v>
      </c>
      <c r="C133" s="1" t="s">
        <v>67</v>
      </c>
      <c r="D133" s="1" t="s">
        <v>37</v>
      </c>
      <c r="E133" s="16">
        <v>2197.42</v>
      </c>
    </row>
    <row r="134" spans="1:4" ht="15.75">
      <c r="A134" s="6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290</v>
      </c>
      <c r="B136" s="1" t="s">
        <v>108</v>
      </c>
      <c r="C136" s="1" t="s">
        <v>73</v>
      </c>
      <c r="D136" s="20">
        <f>E133/E2</f>
        <v>0.7216012084592146</v>
      </c>
    </row>
    <row r="137" spans="1:5" ht="31.5">
      <c r="A137" s="6" t="s">
        <v>291</v>
      </c>
      <c r="B137" s="1" t="s">
        <v>106</v>
      </c>
      <c r="C137" s="1" t="s">
        <v>67</v>
      </c>
      <c r="D137" s="1" t="s">
        <v>207</v>
      </c>
      <c r="E137" s="16">
        <v>2079.26</v>
      </c>
    </row>
    <row r="138" spans="1:4" ht="15.75">
      <c r="A138" s="6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294</v>
      </c>
      <c r="B140" s="1" t="s">
        <v>108</v>
      </c>
      <c r="C140" s="1" t="s">
        <v>73</v>
      </c>
      <c r="D140" s="20">
        <f>E137/E2</f>
        <v>0.6827991593327205</v>
      </c>
    </row>
    <row r="141" spans="1:5" ht="31.5">
      <c r="A141" s="6" t="s">
        <v>295</v>
      </c>
      <c r="B141" s="1" t="s">
        <v>106</v>
      </c>
      <c r="C141" s="1" t="s">
        <v>67</v>
      </c>
      <c r="D141" s="20" t="s">
        <v>206</v>
      </c>
      <c r="E141" s="16">
        <v>0</v>
      </c>
    </row>
    <row r="142" spans="1:4" ht="15.75">
      <c r="A142" s="6" t="s">
        <v>296</v>
      </c>
      <c r="B142" s="1" t="s">
        <v>107</v>
      </c>
      <c r="C142" s="1" t="s">
        <v>67</v>
      </c>
      <c r="D142" s="20" t="s">
        <v>31</v>
      </c>
    </row>
    <row r="143" spans="1:4" ht="15.75">
      <c r="A143" s="6" t="s">
        <v>297</v>
      </c>
      <c r="B143" s="1" t="s">
        <v>64</v>
      </c>
      <c r="C143" s="1" t="s">
        <v>67</v>
      </c>
      <c r="D143" s="20" t="s">
        <v>10</v>
      </c>
    </row>
    <row r="144" spans="1:4" ht="15.75">
      <c r="A144" s="6" t="s">
        <v>298</v>
      </c>
      <c r="B144" s="1" t="s">
        <v>108</v>
      </c>
      <c r="C144" s="1" t="s">
        <v>73</v>
      </c>
      <c r="D144" s="20">
        <f>E141/E2</f>
        <v>0</v>
      </c>
    </row>
    <row r="145" spans="1:5" ht="31.5">
      <c r="A145" s="6" t="s">
        <v>299</v>
      </c>
      <c r="B145" s="1" t="s">
        <v>106</v>
      </c>
      <c r="C145" s="1" t="s">
        <v>67</v>
      </c>
      <c r="D145" s="20" t="s">
        <v>208</v>
      </c>
      <c r="E145" s="16">
        <v>0</v>
      </c>
    </row>
    <row r="146" spans="1:4" ht="15.75">
      <c r="A146" s="6" t="s">
        <v>300</v>
      </c>
      <c r="B146" s="1" t="s">
        <v>107</v>
      </c>
      <c r="C146" s="1" t="s">
        <v>67</v>
      </c>
      <c r="D146" s="20" t="s">
        <v>24</v>
      </c>
    </row>
    <row r="147" spans="1:4" ht="15.75">
      <c r="A147" s="6" t="s">
        <v>301</v>
      </c>
      <c r="B147" s="1" t="s">
        <v>64</v>
      </c>
      <c r="C147" s="1" t="s">
        <v>67</v>
      </c>
      <c r="D147" s="20" t="s">
        <v>10</v>
      </c>
    </row>
    <row r="148" spans="1:4" ht="15.75">
      <c r="A148" s="6" t="s">
        <v>302</v>
      </c>
      <c r="B148" s="1" t="s">
        <v>108</v>
      </c>
      <c r="C148" s="1" t="s">
        <v>73</v>
      </c>
      <c r="D148" s="20">
        <f>E145/E2</f>
        <v>0</v>
      </c>
    </row>
    <row r="149" spans="1:5" ht="31.5">
      <c r="A149" s="6" t="s">
        <v>303</v>
      </c>
      <c r="B149" s="1" t="s">
        <v>106</v>
      </c>
      <c r="C149" s="1" t="s">
        <v>67</v>
      </c>
      <c r="D149" s="20" t="s">
        <v>205</v>
      </c>
      <c r="E149" s="16">
        <f>25018.98+3173.75</f>
        <v>28192.73</v>
      </c>
    </row>
    <row r="150" spans="1:4" ht="15.75">
      <c r="A150" s="6" t="s">
        <v>304</v>
      </c>
      <c r="B150" s="1" t="s">
        <v>107</v>
      </c>
      <c r="C150" s="1" t="s">
        <v>67</v>
      </c>
      <c r="D150" s="20" t="s">
        <v>24</v>
      </c>
    </row>
    <row r="151" spans="1:4" ht="15.75">
      <c r="A151" s="6" t="s">
        <v>305</v>
      </c>
      <c r="B151" s="1" t="s">
        <v>64</v>
      </c>
      <c r="C151" s="1" t="s">
        <v>67</v>
      </c>
      <c r="D151" s="20" t="s">
        <v>10</v>
      </c>
    </row>
    <row r="152" spans="1:4" ht="15.75">
      <c r="A152" s="6" t="s">
        <v>306</v>
      </c>
      <c r="B152" s="1" t="s">
        <v>108</v>
      </c>
      <c r="C152" s="1" t="s">
        <v>73</v>
      </c>
      <c r="D152" s="20">
        <f>E149/E2</f>
        <v>9.258088138710102</v>
      </c>
    </row>
    <row r="153" spans="1:7" ht="31.5">
      <c r="A153" s="6" t="s">
        <v>307</v>
      </c>
      <c r="B153" s="1" t="s">
        <v>106</v>
      </c>
      <c r="C153" s="1" t="s">
        <v>67</v>
      </c>
      <c r="D153" s="1" t="s">
        <v>202</v>
      </c>
      <c r="E153" s="16">
        <v>127343.11</v>
      </c>
      <c r="F153" s="9">
        <v>0</v>
      </c>
      <c r="G153" s="10"/>
    </row>
    <row r="154" spans="1:6" ht="15.75">
      <c r="A154" s="6" t="s">
        <v>308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6" t="s">
        <v>309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310</v>
      </c>
      <c r="B156" s="1" t="s">
        <v>108</v>
      </c>
      <c r="C156" s="1" t="s">
        <v>73</v>
      </c>
      <c r="D156" s="20">
        <v>0</v>
      </c>
    </row>
    <row r="157" spans="1:5" ht="47.25">
      <c r="A157" s="17" t="s">
        <v>311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312</v>
      </c>
      <c r="B158" s="1" t="s">
        <v>105</v>
      </c>
      <c r="C158" s="1" t="s">
        <v>73</v>
      </c>
      <c r="D158" s="7">
        <f>E159+E163+E167+E171+E175+E179+E183+E187+E191+E195</f>
        <v>75288.6161104</v>
      </c>
      <c r="E158" s="4"/>
    </row>
    <row r="159" spans="1:6" ht="31.5">
      <c r="A159" s="6" t="s">
        <v>313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16">
        <v>1</v>
      </c>
    </row>
    <row r="160" spans="1:5" ht="15.75">
      <c r="A160" s="6" t="s">
        <v>314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315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316</v>
      </c>
      <c r="B162" s="1" t="s">
        <v>108</v>
      </c>
      <c r="C162" s="1" t="s">
        <v>73</v>
      </c>
      <c r="D162" s="20">
        <f>E159/F159</f>
        <v>2148.426</v>
      </c>
      <c r="E162" s="4"/>
    </row>
    <row r="163" spans="1:6" ht="31.5">
      <c r="A163" s="6" t="s">
        <v>317</v>
      </c>
      <c r="B163" s="1" t="s">
        <v>106</v>
      </c>
      <c r="C163" s="1" t="s">
        <v>67</v>
      </c>
      <c r="D163" s="1" t="s">
        <v>226</v>
      </c>
      <c r="E163" s="14">
        <f>('[1]ук(2016)'!$AA$37+'[1]ук(2016)'!$AA$41)*12*'[1]ук(2016)'!$AA$3</f>
        <v>8690.5501104</v>
      </c>
      <c r="F163" s="16">
        <v>1</v>
      </c>
    </row>
    <row r="164" spans="1:5" ht="15.75">
      <c r="A164" s="6" t="s">
        <v>318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319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320</v>
      </c>
      <c r="B166" s="1" t="s">
        <v>108</v>
      </c>
      <c r="C166" s="1" t="s">
        <v>73</v>
      </c>
      <c r="D166" s="20">
        <f>E163/F163</f>
        <v>8690.5501104</v>
      </c>
      <c r="E166" s="4"/>
    </row>
    <row r="167" spans="1:5" ht="31.5">
      <c r="A167" s="6" t="s">
        <v>321</v>
      </c>
      <c r="B167" s="1" t="s">
        <v>106</v>
      </c>
      <c r="C167" s="1" t="s">
        <v>67</v>
      </c>
      <c r="D167" s="1" t="s">
        <v>41</v>
      </c>
      <c r="E167" s="16">
        <f>16198.08+4418.66</f>
        <v>20616.739999999998</v>
      </c>
    </row>
    <row r="168" spans="1:4" ht="15.75">
      <c r="A168" s="6" t="s">
        <v>322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323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324</v>
      </c>
      <c r="B170" s="1" t="s">
        <v>108</v>
      </c>
      <c r="C170" s="1" t="s">
        <v>73</v>
      </c>
      <c r="D170" s="20">
        <f>E167/E2</f>
        <v>6.7702416918429</v>
      </c>
    </row>
    <row r="171" spans="1:5" ht="31.5">
      <c r="A171" s="6" t="s">
        <v>325</v>
      </c>
      <c r="B171" s="1" t="s">
        <v>106</v>
      </c>
      <c r="C171" s="1" t="s">
        <v>67</v>
      </c>
      <c r="D171" s="1" t="s">
        <v>42</v>
      </c>
      <c r="E171" s="16">
        <f>1180.48+2463.73</f>
        <v>3644.21</v>
      </c>
    </row>
    <row r="172" spans="1:4" ht="15.75">
      <c r="A172" s="6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328</v>
      </c>
      <c r="B174" s="1" t="s">
        <v>108</v>
      </c>
      <c r="C174" s="1" t="s">
        <v>73</v>
      </c>
      <c r="D174" s="20">
        <f>E171/E2</f>
        <v>1.1967062918691713</v>
      </c>
    </row>
    <row r="175" spans="1:6" ht="31.5">
      <c r="A175" s="6" t="s">
        <v>329</v>
      </c>
      <c r="B175" s="1" t="s">
        <v>106</v>
      </c>
      <c r="C175" s="1" t="s">
        <v>67</v>
      </c>
      <c r="D175" s="1" t="s">
        <v>43</v>
      </c>
      <c r="E175" s="16">
        <f>1072.97+282.28</f>
        <v>1355.25</v>
      </c>
      <c r="F175" s="16" t="s">
        <v>234</v>
      </c>
    </row>
    <row r="176" spans="1:4" ht="15.75">
      <c r="A176" s="6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332</v>
      </c>
      <c r="B178" s="1" t="s">
        <v>108</v>
      </c>
      <c r="C178" s="1" t="s">
        <v>73</v>
      </c>
      <c r="D178" s="20">
        <f>E175/E2</f>
        <v>0.4450446604492316</v>
      </c>
    </row>
    <row r="179" spans="1:5" ht="31.5">
      <c r="A179" s="6" t="s">
        <v>333</v>
      </c>
      <c r="B179" s="1" t="s">
        <v>106</v>
      </c>
      <c r="C179" s="1" t="s">
        <v>67</v>
      </c>
      <c r="D179" s="1" t="s">
        <v>229</v>
      </c>
      <c r="E179" s="16">
        <f>219.86+1284.73</f>
        <v>1504.5900000000001</v>
      </c>
    </row>
    <row r="180" spans="1:4" ht="15.75">
      <c r="A180" s="6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336</v>
      </c>
      <c r="B182" s="1" t="s">
        <v>108</v>
      </c>
      <c r="C182" s="1" t="s">
        <v>73</v>
      </c>
      <c r="D182" s="20">
        <f>E179/E2</f>
        <v>0.4940857743333772</v>
      </c>
    </row>
    <row r="183" spans="1:5" ht="31.5">
      <c r="A183" s="6" t="s">
        <v>337</v>
      </c>
      <c r="B183" s="1" t="s">
        <v>106</v>
      </c>
      <c r="C183" s="1" t="s">
        <v>67</v>
      </c>
      <c r="D183" s="1" t="s">
        <v>44</v>
      </c>
      <c r="E183" s="16">
        <f>9032.81+6481.12</f>
        <v>15513.93</v>
      </c>
    </row>
    <row r="184" spans="1:4" ht="15.75">
      <c r="A184" s="6" t="s">
        <v>338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339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340</v>
      </c>
      <c r="B186" s="1" t="s">
        <v>108</v>
      </c>
      <c r="C186" s="1" t="s">
        <v>73</v>
      </c>
      <c r="D186" s="20">
        <f>E183/E2</f>
        <v>5.09455208196506</v>
      </c>
    </row>
    <row r="187" spans="1:6" ht="31.5">
      <c r="A187" s="6" t="s">
        <v>341</v>
      </c>
      <c r="B187" s="1" t="s">
        <v>106</v>
      </c>
      <c r="C187" s="1" t="s">
        <v>67</v>
      </c>
      <c r="D187" s="1" t="s">
        <v>45</v>
      </c>
      <c r="E187" s="16">
        <v>204.68</v>
      </c>
      <c r="F187" s="16" t="s">
        <v>203</v>
      </c>
    </row>
    <row r="188" spans="1:6" ht="15.75">
      <c r="A188" s="6" t="s">
        <v>342</v>
      </c>
      <c r="B188" s="1" t="s">
        <v>107</v>
      </c>
      <c r="C188" s="1" t="s">
        <v>67</v>
      </c>
      <c r="D188" s="1" t="s">
        <v>24</v>
      </c>
      <c r="F188" s="16" t="s">
        <v>10</v>
      </c>
    </row>
    <row r="189" spans="1:4" ht="15.75">
      <c r="A189" s="6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344</v>
      </c>
      <c r="B190" s="1" t="s">
        <v>108</v>
      </c>
      <c r="C190" s="1" t="s">
        <v>73</v>
      </c>
      <c r="D190" s="20">
        <f>E187/E2</f>
        <v>0.06721397609352424</v>
      </c>
    </row>
    <row r="191" spans="1:5" ht="31.5">
      <c r="A191" s="6" t="s">
        <v>345</v>
      </c>
      <c r="B191" s="1" t="s">
        <v>106</v>
      </c>
      <c r="C191" s="1" t="s">
        <v>67</v>
      </c>
      <c r="D191" s="1" t="s">
        <v>46</v>
      </c>
      <c r="E191" s="16">
        <f>5993.04+15617.2</f>
        <v>21610.24</v>
      </c>
    </row>
    <row r="192" spans="1:4" ht="15.75">
      <c r="A192" s="6" t="s">
        <v>346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348</v>
      </c>
      <c r="B194" s="1" t="s">
        <v>108</v>
      </c>
      <c r="C194" s="1" t="s">
        <v>73</v>
      </c>
      <c r="D194" s="20">
        <f>E191/E2</f>
        <v>7.096492841192697</v>
      </c>
    </row>
    <row r="195" spans="1:5" ht="31.5">
      <c r="A195" s="6" t="s">
        <v>349</v>
      </c>
      <c r="B195" s="1" t="s">
        <v>106</v>
      </c>
      <c r="C195" s="1" t="s">
        <v>67</v>
      </c>
      <c r="D195" s="20" t="s">
        <v>224</v>
      </c>
      <c r="E195" s="16">
        <v>0</v>
      </c>
    </row>
    <row r="196" spans="1:4" ht="15.75">
      <c r="A196" s="6" t="s">
        <v>350</v>
      </c>
      <c r="B196" s="1" t="s">
        <v>107</v>
      </c>
      <c r="C196" s="1" t="s">
        <v>67</v>
      </c>
      <c r="D196" s="20" t="s">
        <v>24</v>
      </c>
    </row>
    <row r="197" spans="1:4" ht="15.75">
      <c r="A197" s="6" t="s">
        <v>351</v>
      </c>
      <c r="B197" s="1" t="s">
        <v>64</v>
      </c>
      <c r="C197" s="1" t="s">
        <v>67</v>
      </c>
      <c r="D197" s="20" t="s">
        <v>10</v>
      </c>
    </row>
    <row r="198" spans="1:4" ht="15.75">
      <c r="A198" s="6" t="s">
        <v>352</v>
      </c>
      <c r="B198" s="1" t="s">
        <v>108</v>
      </c>
      <c r="C198" s="1" t="s">
        <v>73</v>
      </c>
      <c r="D198" s="20">
        <f>E195/E2</f>
        <v>0</v>
      </c>
    </row>
    <row r="199" spans="1:4" ht="47.25">
      <c r="A199" s="17" t="s">
        <v>154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353</v>
      </c>
      <c r="B200" s="1" t="s">
        <v>105</v>
      </c>
      <c r="C200" s="1" t="s">
        <v>73</v>
      </c>
      <c r="D200" s="1">
        <f>E201+E205+E209+E213+E217+E221+E225+E229+E233+E237</f>
        <v>4761.77</v>
      </c>
      <c r="F200" s="12"/>
    </row>
    <row r="201" spans="1:5" ht="31.5">
      <c r="A201" s="6" t="s">
        <v>155</v>
      </c>
      <c r="B201" s="1" t="s">
        <v>106</v>
      </c>
      <c r="C201" s="1" t="s">
        <v>67</v>
      </c>
      <c r="D201" s="1" t="s">
        <v>48</v>
      </c>
      <c r="E201" s="16">
        <v>0</v>
      </c>
    </row>
    <row r="202" spans="1:4" ht="15.75">
      <c r="A202" s="6" t="s">
        <v>156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157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158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159</v>
      </c>
      <c r="B205" s="1" t="s">
        <v>106</v>
      </c>
      <c r="C205" s="1" t="s">
        <v>67</v>
      </c>
      <c r="D205" s="1" t="s">
        <v>50</v>
      </c>
      <c r="E205" s="16">
        <v>0</v>
      </c>
    </row>
    <row r="206" spans="1:4" ht="15.75">
      <c r="A206" s="6" t="s">
        <v>160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161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162</v>
      </c>
      <c r="B208" s="1" t="s">
        <v>108</v>
      </c>
      <c r="C208" s="1" t="s">
        <v>73</v>
      </c>
      <c r="D208" s="20">
        <f>E205/E2</f>
        <v>0</v>
      </c>
    </row>
    <row r="209" spans="1:5" ht="31.5">
      <c r="A209" s="6" t="s">
        <v>354</v>
      </c>
      <c r="B209" s="1" t="s">
        <v>106</v>
      </c>
      <c r="C209" s="1" t="s">
        <v>67</v>
      </c>
      <c r="D209" s="1" t="s">
        <v>49</v>
      </c>
      <c r="E209" s="16">
        <v>0</v>
      </c>
    </row>
    <row r="210" spans="1:4" ht="15.75">
      <c r="A210" s="6" t="s">
        <v>355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357</v>
      </c>
      <c r="B212" s="1" t="s">
        <v>108</v>
      </c>
      <c r="C212" s="1" t="s">
        <v>73</v>
      </c>
      <c r="D212" s="20">
        <f>E209/E2</f>
        <v>0</v>
      </c>
    </row>
    <row r="213" spans="1:5" ht="31.5">
      <c r="A213" s="6" t="s">
        <v>358</v>
      </c>
      <c r="B213" s="1" t="s">
        <v>106</v>
      </c>
      <c r="C213" s="1" t="s">
        <v>67</v>
      </c>
      <c r="D213" s="1" t="s">
        <v>164</v>
      </c>
      <c r="E213" s="16">
        <v>0</v>
      </c>
    </row>
    <row r="214" spans="1:4" ht="15.75">
      <c r="A214" s="6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361</v>
      </c>
      <c r="B216" s="1" t="s">
        <v>108</v>
      </c>
      <c r="C216" s="1" t="s">
        <v>73</v>
      </c>
      <c r="D216" s="1">
        <v>0</v>
      </c>
    </row>
    <row r="217" spans="1:5" ht="31.5">
      <c r="A217" s="6" t="s">
        <v>362</v>
      </c>
      <c r="B217" s="1" t="s">
        <v>106</v>
      </c>
      <c r="C217" s="1" t="s">
        <v>67</v>
      </c>
      <c r="D217" s="1" t="s">
        <v>209</v>
      </c>
      <c r="E217" s="16">
        <v>4481.39</v>
      </c>
    </row>
    <row r="218" spans="1:4" ht="15.75">
      <c r="A218" s="6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365</v>
      </c>
      <c r="B220" s="1" t="s">
        <v>108</v>
      </c>
      <c r="C220" s="1" t="s">
        <v>73</v>
      </c>
      <c r="D220" s="20">
        <f>E217/E2</f>
        <v>1.4716241954551428</v>
      </c>
    </row>
    <row r="221" spans="1:5" ht="31.5">
      <c r="A221" s="6" t="s">
        <v>366</v>
      </c>
      <c r="B221" s="1" t="s">
        <v>106</v>
      </c>
      <c r="C221" s="1" t="s">
        <v>67</v>
      </c>
      <c r="D221" s="1" t="s">
        <v>1</v>
      </c>
      <c r="E221" s="16">
        <v>0</v>
      </c>
    </row>
    <row r="222" spans="1:4" ht="15.75">
      <c r="A222" s="6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369</v>
      </c>
      <c r="B224" s="1" t="s">
        <v>108</v>
      </c>
      <c r="C224" s="1" t="s">
        <v>73</v>
      </c>
      <c r="D224" s="20">
        <f>E221/E2</f>
        <v>0</v>
      </c>
    </row>
    <row r="225" spans="1:5" ht="31.5">
      <c r="A225" s="6" t="s">
        <v>370</v>
      </c>
      <c r="B225" s="1" t="s">
        <v>106</v>
      </c>
      <c r="C225" s="1" t="s">
        <v>67</v>
      </c>
      <c r="D225" s="1" t="s">
        <v>0</v>
      </c>
      <c r="E225" s="16">
        <v>280.38</v>
      </c>
    </row>
    <row r="226" spans="1:4" ht="15.75">
      <c r="A226" s="6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373</v>
      </c>
      <c r="B228" s="1" t="s">
        <v>108</v>
      </c>
      <c r="C228" s="1" t="s">
        <v>73</v>
      </c>
      <c r="D228" s="20">
        <f>E225/E2</f>
        <v>0.09207277026139499</v>
      </c>
    </row>
    <row r="229" spans="1:5" ht="31.5">
      <c r="A229" s="6" t="s">
        <v>374</v>
      </c>
      <c r="B229" s="1" t="s">
        <v>106</v>
      </c>
      <c r="C229" s="1" t="s">
        <v>67</v>
      </c>
      <c r="D229" s="1" t="s">
        <v>51</v>
      </c>
      <c r="E229" s="16">
        <v>0</v>
      </c>
    </row>
    <row r="230" spans="1:4" ht="15.75">
      <c r="A230" s="6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377</v>
      </c>
      <c r="B232" s="1" t="s">
        <v>108</v>
      </c>
      <c r="C232" s="1" t="s">
        <v>73</v>
      </c>
      <c r="D232" s="20">
        <f>E229/E2</f>
        <v>0</v>
      </c>
    </row>
    <row r="233" spans="1:5" ht="31.5">
      <c r="A233" s="6" t="s">
        <v>378</v>
      </c>
      <c r="B233" s="1" t="s">
        <v>106</v>
      </c>
      <c r="C233" s="1" t="s">
        <v>67</v>
      </c>
      <c r="D233" s="1" t="s">
        <v>52</v>
      </c>
      <c r="E233" s="16">
        <v>0</v>
      </c>
    </row>
    <row r="234" spans="1:4" ht="15.75">
      <c r="A234" s="6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381</v>
      </c>
      <c r="B236" s="1" t="s">
        <v>108</v>
      </c>
      <c r="C236" s="1" t="s">
        <v>73</v>
      </c>
      <c r="D236" s="20">
        <f>E233/E2</f>
        <v>0</v>
      </c>
    </row>
    <row r="237" spans="1:6" ht="31.5">
      <c r="A237" s="6" t="s">
        <v>382</v>
      </c>
      <c r="B237" s="1" t="s">
        <v>106</v>
      </c>
      <c r="C237" s="1" t="s">
        <v>67</v>
      </c>
      <c r="D237" s="1" t="s">
        <v>53</v>
      </c>
      <c r="E237" s="16">
        <v>0</v>
      </c>
      <c r="F237" s="16" t="s">
        <v>204</v>
      </c>
    </row>
    <row r="238" spans="1:4" ht="15.75">
      <c r="A238" s="6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384</v>
      </c>
      <c r="B239" s="1" t="s">
        <v>64</v>
      </c>
      <c r="C239" s="1" t="s">
        <v>67</v>
      </c>
      <c r="D239" s="1" t="s">
        <v>196</v>
      </c>
    </row>
    <row r="240" spans="1:4" ht="15.75">
      <c r="A240" s="6" t="s">
        <v>385</v>
      </c>
      <c r="B240" s="1" t="s">
        <v>108</v>
      </c>
      <c r="C240" s="1" t="s">
        <v>73</v>
      </c>
      <c r="D240" s="20">
        <f>E237/E2</f>
        <v>0</v>
      </c>
    </row>
    <row r="241" spans="1:4" ht="15.75">
      <c r="A241" s="6"/>
      <c r="B241" s="3" t="s">
        <v>163</v>
      </c>
      <c r="C241" s="1" t="s">
        <v>73</v>
      </c>
      <c r="D241" s="13">
        <f>SUM(D28,D34,D60,D66,D72,D84,D90,D100,D158,D200,D78)</f>
        <v>422742.1961104001</v>
      </c>
    </row>
    <row r="242" spans="1:4" ht="15.75">
      <c r="A242" s="19" t="s">
        <v>165</v>
      </c>
      <c r="B242" s="19"/>
      <c r="C242" s="19"/>
      <c r="D242" s="19"/>
    </row>
    <row r="243" spans="1:4" ht="15.75">
      <c r="A243" s="6" t="s">
        <v>166</v>
      </c>
      <c r="B243" s="1" t="s">
        <v>167</v>
      </c>
      <c r="C243" s="1" t="s">
        <v>168</v>
      </c>
      <c r="D243" s="26">
        <v>2</v>
      </c>
    </row>
    <row r="244" spans="1:4" ht="15.75">
      <c r="A244" s="6" t="s">
        <v>169</v>
      </c>
      <c r="B244" s="1" t="s">
        <v>170</v>
      </c>
      <c r="C244" s="1" t="s">
        <v>168</v>
      </c>
      <c r="D244" s="26">
        <v>2</v>
      </c>
    </row>
    <row r="245" spans="1:4" ht="15.75">
      <c r="A245" s="6" t="s">
        <v>171</v>
      </c>
      <c r="B245" s="1" t="s">
        <v>172</v>
      </c>
      <c r="C245" s="1" t="s">
        <v>168</v>
      </c>
      <c r="D245" s="1">
        <v>0</v>
      </c>
    </row>
    <row r="246" spans="1:4" ht="15.75">
      <c r="A246" s="6" t="s">
        <v>173</v>
      </c>
      <c r="B246" s="1" t="s">
        <v>174</v>
      </c>
      <c r="C246" s="1" t="s">
        <v>73</v>
      </c>
      <c r="D246" s="8">
        <v>-15055.82</v>
      </c>
    </row>
    <row r="247" spans="1:4" ht="15.75">
      <c r="A247" s="19" t="s">
        <v>175</v>
      </c>
      <c r="B247" s="19"/>
      <c r="C247" s="19"/>
      <c r="D247" s="19"/>
    </row>
    <row r="248" spans="1:5" ht="15.75">
      <c r="A248" s="6" t="s">
        <v>176</v>
      </c>
      <c r="B248" s="1" t="s">
        <v>72</v>
      </c>
      <c r="C248" s="1" t="s">
        <v>73</v>
      </c>
      <c r="D248" s="1">
        <v>0</v>
      </c>
      <c r="E248" s="16" t="s">
        <v>225</v>
      </c>
    </row>
    <row r="249" spans="1:5" ht="15.75">
      <c r="A249" s="6" t="s">
        <v>177</v>
      </c>
      <c r="B249" s="1" t="s">
        <v>74</v>
      </c>
      <c r="C249" s="1" t="s">
        <v>73</v>
      </c>
      <c r="D249" s="1">
        <v>0</v>
      </c>
      <c r="E249" s="16" t="s">
        <v>225</v>
      </c>
    </row>
    <row r="250" spans="1:5" ht="15.75">
      <c r="A250" s="6" t="s">
        <v>178</v>
      </c>
      <c r="B250" s="1" t="s">
        <v>76</v>
      </c>
      <c r="C250" s="1" t="s">
        <v>73</v>
      </c>
      <c r="D250" s="1">
        <v>0</v>
      </c>
      <c r="E250" s="16" t="s">
        <v>225</v>
      </c>
    </row>
    <row r="251" spans="1:5" ht="15.75">
      <c r="A251" s="6" t="s">
        <v>179</v>
      </c>
      <c r="B251" s="1" t="s">
        <v>99</v>
      </c>
      <c r="C251" s="1" t="s">
        <v>73</v>
      </c>
      <c r="D251" s="1">
        <v>0</v>
      </c>
      <c r="E251" s="16" t="s">
        <v>225</v>
      </c>
    </row>
    <row r="252" spans="1:5" ht="15.75">
      <c r="A252" s="6" t="s">
        <v>180</v>
      </c>
      <c r="B252" s="1" t="s">
        <v>181</v>
      </c>
      <c r="C252" s="1" t="s">
        <v>73</v>
      </c>
      <c r="D252" s="1">
        <v>0</v>
      </c>
      <c r="E252" s="16" t="s">
        <v>225</v>
      </c>
    </row>
    <row r="253" spans="1:5" ht="15.75">
      <c r="A253" s="6" t="s">
        <v>182</v>
      </c>
      <c r="B253" s="1" t="s">
        <v>101</v>
      </c>
      <c r="C253" s="1" t="s">
        <v>73</v>
      </c>
      <c r="D253" s="1">
        <v>0</v>
      </c>
      <c r="E253" s="16" t="s">
        <v>225</v>
      </c>
    </row>
    <row r="254" spans="1:4" ht="15.75">
      <c r="A254" s="19" t="s">
        <v>183</v>
      </c>
      <c r="B254" s="19"/>
      <c r="C254" s="19"/>
      <c r="D254" s="19"/>
    </row>
    <row r="255" spans="1:4" ht="15.75">
      <c r="A255" s="6" t="s">
        <v>184</v>
      </c>
      <c r="B255" s="1" t="s">
        <v>167</v>
      </c>
      <c r="C255" s="1" t="s">
        <v>168</v>
      </c>
      <c r="D255" s="1">
        <v>0</v>
      </c>
    </row>
    <row r="256" spans="1:4" ht="15.75">
      <c r="A256" s="6" t="s">
        <v>185</v>
      </c>
      <c r="B256" s="1" t="s">
        <v>170</v>
      </c>
      <c r="C256" s="1" t="s">
        <v>168</v>
      </c>
      <c r="D256" s="1">
        <v>0</v>
      </c>
    </row>
    <row r="257" spans="1:4" ht="15.75">
      <c r="A257" s="6" t="s">
        <v>186</v>
      </c>
      <c r="B257" s="1" t="s">
        <v>187</v>
      </c>
      <c r="C257" s="1" t="s">
        <v>168</v>
      </c>
      <c r="D257" s="1">
        <v>0</v>
      </c>
    </row>
    <row r="258" spans="1:4" ht="15.75">
      <c r="A258" s="6" t="s">
        <v>188</v>
      </c>
      <c r="B258" s="1" t="s">
        <v>174</v>
      </c>
      <c r="C258" s="1" t="s">
        <v>73</v>
      </c>
      <c r="D258" s="1">
        <v>0</v>
      </c>
    </row>
    <row r="259" spans="1:4" ht="15.75">
      <c r="A259" s="19" t="s">
        <v>189</v>
      </c>
      <c r="B259" s="19"/>
      <c r="C259" s="19"/>
      <c r="D259" s="19"/>
    </row>
    <row r="260" spans="1:4" ht="15.75">
      <c r="A260" s="6" t="s">
        <v>190</v>
      </c>
      <c r="B260" s="1" t="s">
        <v>191</v>
      </c>
      <c r="C260" s="1" t="s">
        <v>168</v>
      </c>
      <c r="D260" s="1">
        <v>10</v>
      </c>
    </row>
    <row r="261" spans="1:4" ht="15.75">
      <c r="A261" s="6" t="s">
        <v>192</v>
      </c>
      <c r="B261" s="1" t="s">
        <v>193</v>
      </c>
      <c r="C261" s="1" t="s">
        <v>168</v>
      </c>
      <c r="D261" s="1">
        <v>0</v>
      </c>
    </row>
    <row r="262" spans="1:4" ht="31.5">
      <c r="A262" s="6" t="s">
        <v>194</v>
      </c>
      <c r="B262" s="1" t="s">
        <v>195</v>
      </c>
      <c r="C262" s="1" t="s">
        <v>73</v>
      </c>
      <c r="D262" s="1">
        <v>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94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2021-03-16T12:40:14Z</dcterms:modified>
  <cp:category/>
  <cp:version/>
  <cp:contentType/>
  <cp:contentStatus/>
</cp:coreProperties>
</file>