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форме'!$A$1:$D$208</definedName>
  </definedNames>
  <calcPr fullCalcOnLoad="1"/>
</workbook>
</file>

<file path=xl/sharedStrings.xml><?xml version="1.0" encoding="utf-8"?>
<sst xmlns="http://schemas.openxmlformats.org/spreadsheetml/2006/main" count="736" uniqueCount="311">
  <si>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</si>
  <si>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</si>
  <si>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</si>
  <si>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</si>
  <si>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</si>
  <si>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</si>
  <si>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</si>
  <si>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</si>
  <si>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</si>
  <si>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</si>
  <si>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</si>
  <si>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Прочая работа (услуга)</t>
  </si>
  <si>
    <t>Начисление платы,РКО,регистрационный учёт граждан</t>
  </si>
  <si>
    <t>ежедневно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</si>
  <si>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</si>
  <si>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</si>
  <si>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</si>
  <si>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</si>
  <si>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</si>
  <si>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</si>
  <si>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</si>
  <si>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</si>
  <si>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</si>
  <si>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</si>
  <si>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</si>
  <si>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</si>
  <si>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</si>
  <si>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</si>
  <si>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</si>
  <si>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</si>
  <si>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</si>
  <si>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</si>
  <si>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</si>
  <si>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</si>
  <si>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</si>
  <si>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</si>
  <si>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</si>
  <si>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</si>
  <si>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</si>
  <si>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</si>
  <si>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</si>
  <si>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</si>
  <si>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</si>
  <si>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</si>
  <si>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</si>
  <si>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</si>
  <si>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</si>
  <si>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</si>
  <si>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</si>
  <si>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</si>
  <si>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</si>
  <si>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</si>
  <si>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</si>
  <si>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</si>
  <si>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</si>
  <si>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</si>
  <si>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</si>
  <si>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</si>
  <si>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</si>
  <si>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</si>
  <si>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</si>
  <si>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</si>
  <si>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</si>
  <si>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</si>
  <si>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</si>
  <si>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</si>
  <si>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</si>
  <si>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</si>
  <si>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</si>
  <si>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</si>
  <si>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</si>
  <si>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</si>
  <si>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</si>
  <si>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</si>
  <si>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</si>
  <si>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</si>
  <si>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</si>
  <si>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</si>
  <si>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</si>
  <si>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</si>
  <si>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</si>
  <si>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</si>
  <si>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</si>
  <si>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</si>
  <si>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</si>
  <si>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</si>
  <si>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</si>
  <si>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</si>
  <si>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</si>
  <si>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</si>
  <si>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</si>
  <si>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</si>
  <si>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</si>
  <si>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</si>
  <si>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</si>
  <si>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</si>
  <si>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</si>
  <si>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</si>
  <si>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</si>
  <si>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</si>
  <si>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21.3</t>
  </si>
  <si>
    <t>22.3</t>
  </si>
  <si>
    <t>23.3</t>
  </si>
  <si>
    <t>24.3</t>
  </si>
  <si>
    <t>25.3</t>
  </si>
  <si>
    <t>26.3</t>
  </si>
  <si>
    <t>21.7</t>
  </si>
  <si>
    <t>22.7</t>
  </si>
  <si>
    <t>санузел - 1 раз в год; кухня - 2 раза в год</t>
  </si>
  <si>
    <t>м2 (подвальных помещений, мусороприемных камер)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</si>
  <si>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</si>
  <si>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</si>
  <si>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</si>
  <si>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</si>
  <si>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</si>
  <si>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</si>
  <si>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</si>
  <si>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</si>
  <si>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</si>
  <si>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</si>
  <si>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</si>
  <si>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</si>
  <si>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</si>
  <si>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</si>
  <si>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</si>
  <si>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</si>
  <si>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</si>
  <si>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</si>
  <si>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</si>
  <si>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</si>
  <si>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</si>
  <si>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</si>
  <si>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</si>
  <si>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</si>
  <si>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</si>
  <si>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</si>
  <si>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</si>
  <si>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</si>
  <si>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</si>
  <si>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</si>
  <si>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</si>
  <si>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</si>
  <si>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</si>
  <si>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</si>
  <si>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</si>
  <si>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</si>
  <si>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</si>
  <si>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</si>
  <si>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</si>
  <si>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Покос травы на земельном участке</t>
  </si>
  <si>
    <t>Очистка МОП МКД от мусора</t>
  </si>
  <si>
    <t>площадь подвала</t>
  </si>
  <si>
    <t>КОСЫХ</t>
  </si>
  <si>
    <t>Содержание и ремонт систем водоотвода</t>
  </si>
  <si>
    <t>ЯРЛЫКОВА</t>
  </si>
  <si>
    <t>ВСЕГДА И ВЕЗДЕ  0</t>
  </si>
  <si>
    <t>Ю. Д. Шкляров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</si>
  <si>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</si>
  <si>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</si>
  <si>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</si>
  <si>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</si>
  <si>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</si>
  <si>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Ремонт внутридомовых сетей горячего водоснабжения</t>
  </si>
  <si>
    <t>шт</t>
  </si>
  <si>
    <t>Директор ООО "УК "Слобода"</t>
  </si>
  <si>
    <t>21.2</t>
  </si>
  <si>
    <t>21.4</t>
  </si>
  <si>
    <t>22.4</t>
  </si>
  <si>
    <t>23.4</t>
  </si>
  <si>
    <t>24.4</t>
  </si>
  <si>
    <t>25.4</t>
  </si>
  <si>
    <t>26.4</t>
  </si>
  <si>
    <t>21.5</t>
  </si>
  <si>
    <t>22.5</t>
  </si>
  <si>
    <t>21.6</t>
  </si>
  <si>
    <t>22.6</t>
  </si>
  <si>
    <t>21.8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</si>
  <si>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</si>
  <si>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</si>
  <si>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</si>
  <si>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</si>
  <si>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</si>
  <si>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</si>
  <si>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</si>
  <si>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</si>
  <si>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</si>
  <si>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22.2</t>
  </si>
  <si>
    <t>23.2</t>
  </si>
  <si>
    <t>24.2</t>
  </si>
  <si>
    <t>25.2</t>
  </si>
  <si>
    <t>26.2</t>
  </si>
  <si>
    <t>23.5.1</t>
  </si>
  <si>
    <t>24.5.1</t>
  </si>
  <si>
    <t>25.5.1</t>
  </si>
  <si>
    <t>26.5.1</t>
  </si>
  <si>
    <t>23.5.2</t>
  </si>
  <si>
    <t>24.5.2</t>
  </si>
  <si>
    <t>25.5.2</t>
  </si>
  <si>
    <t>26.5.2</t>
  </si>
  <si>
    <t>23.6.1</t>
  </si>
  <si>
    <t>24.6.1</t>
  </si>
  <si>
    <t>25.6.1</t>
  </si>
  <si>
    <t>26.6.1</t>
  </si>
  <si>
    <t>23.6.2</t>
  </si>
  <si>
    <t>24.6.2</t>
  </si>
  <si>
    <t>25.6.2</t>
  </si>
  <si>
    <t>26.6.2</t>
  </si>
  <si>
    <t>23.6.3</t>
  </si>
  <si>
    <t>24.6.3</t>
  </si>
  <si>
    <t>25.6.3</t>
  </si>
  <si>
    <t>26.6.3</t>
  </si>
  <si>
    <t>23.6.4</t>
  </si>
  <si>
    <t>24.6.4</t>
  </si>
  <si>
    <t>25.6.4</t>
  </si>
  <si>
    <t>26.6.4</t>
  </si>
  <si>
    <t>23.6.5</t>
  </si>
  <si>
    <t>24.6.5</t>
  </si>
  <si>
    <t>25.6.5</t>
  </si>
  <si>
    <t>26.6.5</t>
  </si>
  <si>
    <t>23.6.6</t>
  </si>
  <si>
    <t>24.6.6</t>
  </si>
  <si>
    <t>25.6.6</t>
  </si>
  <si>
    <t>26.6.6</t>
  </si>
  <si>
    <t>23.6.7</t>
  </si>
  <si>
    <t>24.6.7</t>
  </si>
  <si>
    <t>25.6.7</t>
  </si>
  <si>
    <t>26.6.7</t>
  </si>
  <si>
    <t>23.6.8</t>
  </si>
  <si>
    <t>24.6.8</t>
  </si>
  <si>
    <t>25.6.8</t>
  </si>
  <si>
    <t>26.6.8</t>
  </si>
  <si>
    <t>23.6.9</t>
  </si>
  <si>
    <t>24.6.9</t>
  </si>
  <si>
    <t>25.6.9</t>
  </si>
  <si>
    <t>26.6.9</t>
  </si>
  <si>
    <t>23.6.10</t>
  </si>
  <si>
    <t>24.6.10</t>
  </si>
  <si>
    <t>25.6.10</t>
  </si>
  <si>
    <t>26.6.10</t>
  </si>
  <si>
    <t>23.6.11</t>
  </si>
  <si>
    <t>24.6.11</t>
  </si>
  <si>
    <t>25.6.11</t>
  </si>
  <si>
    <t>26.6.11</t>
  </si>
  <si>
    <t>23.6.12</t>
  </si>
  <si>
    <t>24.6.12</t>
  </si>
  <si>
    <t>25.6.12</t>
  </si>
  <si>
    <t>26.6.12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</si>
  <si>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</si>
  <si>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</si>
  <si>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</si>
  <si>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</si>
  <si>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</si>
  <si>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</si>
  <si>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</si>
  <si>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</si>
  <si>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23.7.3</t>
  </si>
  <si>
    <t>24.7.3</t>
  </si>
  <si>
    <t>25.7.3</t>
  </si>
  <si>
    <t>26.7.3</t>
  </si>
  <si>
    <t>23.7.4</t>
  </si>
  <si>
    <t>24.7.4</t>
  </si>
  <si>
    <t>25.7.4</t>
  </si>
  <si>
    <t>26.7.4</t>
  </si>
  <si>
    <t>23.7.5</t>
  </si>
  <si>
    <t>24.7.5</t>
  </si>
  <si>
    <t>25.7.5</t>
  </si>
  <si>
    <t>26.7.5</t>
  </si>
  <si>
    <t>23.7.6</t>
  </si>
  <si>
    <t>24.7.6</t>
  </si>
  <si>
    <t>25.7.6</t>
  </si>
  <si>
    <t>26.7.6</t>
  </si>
  <si>
    <t>23.7.7</t>
  </si>
  <si>
    <t>24.7.7</t>
  </si>
  <si>
    <t>25.7.7</t>
  </si>
  <si>
    <t>26.7.7</t>
  </si>
  <si>
    <t>23.7.8</t>
  </si>
  <si>
    <t>24.7.8</t>
  </si>
  <si>
    <t>25.7.8</t>
  </si>
  <si>
    <t>26.7.8</t>
  </si>
  <si>
    <t>23.7.9</t>
  </si>
  <si>
    <t>24.7.9</t>
  </si>
  <si>
    <t>25.7.9</t>
  </si>
  <si>
    <t>26.7.9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</si>
  <si>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</si>
  <si>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</si>
  <si>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</si>
  <si>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</si>
  <si>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</si>
  <si>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</si>
  <si>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</si>
  <si>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</si>
  <si>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</si>
  <si>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</si>
  <si>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</si>
  <si>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</si>
  <si>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</si>
  <si>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</si>
  <si>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</si>
  <si>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</si>
  <si>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</si>
  <si>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</si>
  <si>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</si>
  <si>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</si>
  <si>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</si>
  <si>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</si>
  <si>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</si>
  <si>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</si>
  <si>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Отчет об исполнении управляющей организацией ООО "УК "Слобода" договора оказания услуг выполнения за 2020                                                                          по дому №12А  ул. Липовская в  г. Липецке</t>
  </si>
  <si>
    <t>31.03.2021 г.</t>
  </si>
  <si>
    <t>01.01.2020 г.</t>
  </si>
  <si>
    <t>31.12.2020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</si>
</sst>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5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79" fontId="43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9;&#1050;\&#1053;&#1077;&#1087;&#1086;&#1089;&#1088;&#1077;&#1076;&#1089;&#1090;&#1074;&#1077;&#1085;&#1085;&#1099;&#1081;%202018\&#1091;&#1083;.&#1051;&#1080;&#1087;&#1086;&#1074;&#1089;&#1082;&#1072;&#1103;,%20&#1076;.12&#104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9\&#1057;&#1042;&#1045;&#1044;&#1045;&#1053;&#1048;&#1071;%20&#1044;&#1051;&#1071;%20&#1054;&#1058;&#1063;&#1045;&#1058;&#1054;&#1042;\&#1044;&#1077;&#1084;&#1080;&#1076;&#1086;&#1074;&#1072;%20&#1101;&#1082;&#1086;&#1085;&#1086;&#1084;&#1080;&#1089;&#1090;\&#1059;&#1050;%202019%20&#1079;&#1072;&#1087;&#1086;&#1083;&#1085;&#1077;&#1085;&#1085;&#1099;&#1081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9\&#1057;&#1042;&#1045;&#1044;&#1045;&#1053;&#1048;&#1071;%20&#1044;&#1051;&#1071;%20&#1054;&#1058;&#1063;&#1045;&#1058;&#1054;&#1042;\&#1047;&#1077;&#1074;&#1089;%20&#1090;&#1077;&#1093;&#1085;&#1086;&#1083;&#1086;&#1075;&#1080;&#1080;%20&#1074;&#1077;&#1085;&#1090;,&#1076;&#1099;&#1084;%20&#1082;&#1072;&#1085;&#1072;&#1083;&#1080;&#1079;\&#1059;&#1050;\&#1047;&#1077;&#1074;&#1089;%202019%20&#105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1">
        <row r="28">
          <cell r="I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-119900.5339244</v>
          </cell>
        </row>
        <row r="25">
          <cell r="D25">
            <v>9581.03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124">
          <cell r="DA124">
            <v>4085.7829135199995</v>
          </cell>
        </row>
        <row r="125">
          <cell r="DA125">
            <v>2818.3089448799974</v>
          </cell>
        </row>
        <row r="126">
          <cell r="DA126">
            <v>1349.018352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9"/>
      <sheetName val="непоср 2019"/>
    </sheetNames>
    <sheetDataSet>
      <sheetData sheetId="1">
        <row r="28">
          <cell r="L28">
            <v>7561.23</v>
          </cell>
          <cell r="O28">
            <v>805.0440000000001</v>
          </cell>
          <cell r="T28">
            <v>975.9780000000001</v>
          </cell>
          <cell r="V28">
            <v>47.2366</v>
          </cell>
          <cell r="Z28">
            <v>-40.74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осстан.вент"/>
      <sheetName val="дымивент"/>
      <sheetName val="канализ"/>
    </sheetNames>
    <sheetDataSet>
      <sheetData sheetId="1">
        <row r="180">
          <cell r="AB180">
            <v>113.15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8"/>
  <sheetViews>
    <sheetView tabSelected="1" view="pageBreakPreview" zoomScaleNormal="90" zoomScaleSheetLayoutView="100" zoomScalePageLayoutView="0" workbookViewId="0" topLeftCell="A1">
      <selection activeCell="A8" sqref="A8:D8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12" width="9.140625" style="3" hidden="1" customWidth="1"/>
    <col min="13" max="22" width="9.140625" style="3" customWidth="1"/>
    <col min="23" max="16384" width="9.140625" style="4" customWidth="1"/>
  </cols>
  <sheetData>
    <row r="1" ht="15.75">
      <c r="E1" s="3" t="s">
        <v>145</v>
      </c>
    </row>
    <row r="2" spans="1:22" s="6" customFormat="1" ht="33.75" customHeight="1">
      <c r="A2" s="43" t="s">
        <v>307</v>
      </c>
      <c r="B2" s="43"/>
      <c r="C2" s="43"/>
      <c r="D2" s="43"/>
      <c r="E2" s="5">
        <v>91.74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50</v>
      </c>
      <c r="B4" s="8" t="s">
        <v>51</v>
      </c>
      <c r="C4" s="8" t="s">
        <v>52</v>
      </c>
      <c r="D4" s="8" t="s">
        <v>53</v>
      </c>
    </row>
    <row r="5" spans="1:4" ht="15.75">
      <c r="A5" s="7" t="s">
        <v>56</v>
      </c>
      <c r="B5" s="8" t="s">
        <v>54</v>
      </c>
      <c r="C5" s="8" t="s">
        <v>55</v>
      </c>
      <c r="D5" s="9" t="s">
        <v>308</v>
      </c>
    </row>
    <row r="6" spans="1:4" ht="15.75">
      <c r="A6" s="7" t="s">
        <v>57</v>
      </c>
      <c r="B6" s="8" t="s">
        <v>58</v>
      </c>
      <c r="C6" s="8" t="s">
        <v>55</v>
      </c>
      <c r="D6" s="9" t="s">
        <v>309</v>
      </c>
    </row>
    <row r="7" spans="1:4" ht="15.75">
      <c r="A7" s="7" t="s">
        <v>45</v>
      </c>
      <c r="B7" s="8" t="s">
        <v>59</v>
      </c>
      <c r="C7" s="8" t="s">
        <v>55</v>
      </c>
      <c r="D7" s="9" t="s">
        <v>310</v>
      </c>
    </row>
    <row r="8" spans="1:4" ht="42.75" customHeight="1">
      <c r="A8" s="42" t="s">
        <v>88</v>
      </c>
      <c r="B8" s="42"/>
      <c r="C8" s="42"/>
      <c r="D8" s="42"/>
    </row>
    <row r="9" spans="1:4" ht="15.75">
      <c r="A9" s="7" t="s">
        <v>46</v>
      </c>
      <c r="B9" s="8" t="s">
        <v>60</v>
      </c>
      <c r="C9" s="8" t="s">
        <v>61</v>
      </c>
      <c r="D9" s="38">
        <f>'[2]по форме'!$D$23</f>
        <v>0</v>
      </c>
    </row>
    <row r="10" spans="1:4" ht="15.75">
      <c r="A10" s="7" t="s">
        <v>47</v>
      </c>
      <c r="B10" s="8" t="s">
        <v>62</v>
      </c>
      <c r="C10" s="8" t="s">
        <v>61</v>
      </c>
      <c r="D10" s="38">
        <f>'[2]по форме'!$D$24</f>
        <v>-119900.5339244</v>
      </c>
    </row>
    <row r="11" spans="1:4" ht="15.75">
      <c r="A11" s="7" t="s">
        <v>63</v>
      </c>
      <c r="B11" s="8" t="s">
        <v>64</v>
      </c>
      <c r="C11" s="8" t="s">
        <v>61</v>
      </c>
      <c r="D11" s="38">
        <f>'[2]по форме'!$D$25</f>
        <v>9581.03</v>
      </c>
    </row>
    <row r="12" spans="1:4" ht="31.5">
      <c r="A12" s="7" t="s">
        <v>65</v>
      </c>
      <c r="B12" s="8" t="s">
        <v>66</v>
      </c>
      <c r="C12" s="8" t="s">
        <v>61</v>
      </c>
      <c r="D12" s="38">
        <f>D13+D14+D15</f>
        <v>8253.110210399998</v>
      </c>
    </row>
    <row r="13" spans="1:4" ht="15.75">
      <c r="A13" s="7" t="s">
        <v>80</v>
      </c>
      <c r="B13" s="1" t="s">
        <v>67</v>
      </c>
      <c r="C13" s="8" t="s">
        <v>61</v>
      </c>
      <c r="D13" s="38">
        <f>'[3]УК 2019'!$DA$125</f>
        <v>2818.3089448799974</v>
      </c>
    </row>
    <row r="14" spans="1:4" ht="15.75">
      <c r="A14" s="7" t="s">
        <v>81</v>
      </c>
      <c r="B14" s="1" t="s">
        <v>68</v>
      </c>
      <c r="C14" s="8" t="s">
        <v>61</v>
      </c>
      <c r="D14" s="38">
        <f>'[3]УК 2019'!$DA$124</f>
        <v>4085.7829135199995</v>
      </c>
    </row>
    <row r="15" spans="1:4" ht="15.75">
      <c r="A15" s="7" t="s">
        <v>82</v>
      </c>
      <c r="B15" s="1" t="s">
        <v>69</v>
      </c>
      <c r="C15" s="8" t="s">
        <v>61</v>
      </c>
      <c r="D15" s="38">
        <f>'[3]УК 2019'!$DA$126</f>
        <v>1349.018352</v>
      </c>
    </row>
    <row r="16" spans="1:4" ht="15.75">
      <c r="A16" s="1" t="s">
        <v>70</v>
      </c>
      <c r="B16" s="1" t="s">
        <v>71</v>
      </c>
      <c r="C16" s="1" t="s">
        <v>61</v>
      </c>
      <c r="D16" s="29">
        <f>D17</f>
        <v>5166.920210399999</v>
      </c>
    </row>
    <row r="17" spans="1:4" ht="31.5">
      <c r="A17" s="1" t="s">
        <v>48</v>
      </c>
      <c r="B17" s="1" t="s">
        <v>83</v>
      </c>
      <c r="C17" s="1" t="s">
        <v>61</v>
      </c>
      <c r="D17" s="29">
        <f>D12-D25+D188+D204</f>
        <v>5166.920210399999</v>
      </c>
    </row>
    <row r="18" spans="1:4" ht="31.5">
      <c r="A18" s="1" t="s">
        <v>157</v>
      </c>
      <c r="B18" s="1" t="s">
        <v>158</v>
      </c>
      <c r="C18" s="1" t="s">
        <v>61</v>
      </c>
      <c r="D18" s="29">
        <v>0</v>
      </c>
    </row>
    <row r="19" spans="1:4" ht="15.75">
      <c r="A19" s="1" t="s">
        <v>159</v>
      </c>
      <c r="B19" s="1" t="s">
        <v>160</v>
      </c>
      <c r="C19" s="1" t="s">
        <v>61</v>
      </c>
      <c r="D19" s="29">
        <v>0</v>
      </c>
    </row>
    <row r="20" spans="1:4" ht="15.75">
      <c r="A20" s="1" t="s">
        <v>49</v>
      </c>
      <c r="B20" s="1" t="s">
        <v>72</v>
      </c>
      <c r="C20" s="1" t="s">
        <v>61</v>
      </c>
      <c r="D20" s="29">
        <v>0</v>
      </c>
    </row>
    <row r="21" spans="1:4" ht="15.75">
      <c r="A21" s="1" t="s">
        <v>73</v>
      </c>
      <c r="B21" s="1" t="s">
        <v>74</v>
      </c>
      <c r="C21" s="1" t="s">
        <v>61</v>
      </c>
      <c r="D21" s="29">
        <v>0</v>
      </c>
    </row>
    <row r="22" spans="1:4" ht="15.75">
      <c r="A22" s="1" t="s">
        <v>75</v>
      </c>
      <c r="B22" s="1" t="s">
        <v>76</v>
      </c>
      <c r="C22" s="1" t="s">
        <v>61</v>
      </c>
      <c r="D22" s="29">
        <f>D16+D10+D9</f>
        <v>-114733.613714</v>
      </c>
    </row>
    <row r="23" spans="1:4" ht="15.75">
      <c r="A23" s="1" t="s">
        <v>77</v>
      </c>
      <c r="B23" s="1" t="s">
        <v>84</v>
      </c>
      <c r="C23" s="1" t="s">
        <v>61</v>
      </c>
      <c r="D23" s="29">
        <f>'[1]непоср 2017'!$I$28</f>
        <v>0</v>
      </c>
    </row>
    <row r="24" spans="1:4" ht="15.75">
      <c r="A24" s="1" t="s">
        <v>78</v>
      </c>
      <c r="B24" s="1" t="s">
        <v>85</v>
      </c>
      <c r="C24" s="1" t="s">
        <v>61</v>
      </c>
      <c r="D24" s="29">
        <f>D22-D183</f>
        <v>-221370.992314</v>
      </c>
    </row>
    <row r="25" spans="1:4" ht="15.75">
      <c r="A25" s="1" t="s">
        <v>79</v>
      </c>
      <c r="B25" s="1" t="s">
        <v>86</v>
      </c>
      <c r="C25" s="1" t="s">
        <v>61</v>
      </c>
      <c r="D25" s="29">
        <f>'[4]непоср 2019'!$L$28</f>
        <v>7561.23</v>
      </c>
    </row>
    <row r="26" spans="1:22" s="10" customFormat="1" ht="35.25" customHeight="1">
      <c r="A26" s="44" t="s">
        <v>87</v>
      </c>
      <c r="B26" s="44"/>
      <c r="C26" s="44"/>
      <c r="D26" s="4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3" customFormat="1" ht="31.5">
      <c r="A27" s="37" t="s">
        <v>98</v>
      </c>
      <c r="B27" s="11" t="s">
        <v>89</v>
      </c>
      <c r="C27" s="11" t="s">
        <v>55</v>
      </c>
      <c r="D27" s="11" t="s">
        <v>8</v>
      </c>
      <c r="E27" s="12"/>
      <c r="F27" s="12" t="s">
        <v>152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6" customFormat="1" ht="15.75">
      <c r="A28" s="21" t="s">
        <v>94</v>
      </c>
      <c r="B28" s="14" t="s">
        <v>90</v>
      </c>
      <c r="C28" s="14" t="s">
        <v>61</v>
      </c>
      <c r="D28" s="14">
        <f>E28</f>
        <v>975.9780000000001</v>
      </c>
      <c r="E28" s="30">
        <f>'[4]непоср 2019'!$T$28</f>
        <v>975.9780000000001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16" customFormat="1" ht="31.5">
      <c r="A29" s="21" t="s">
        <v>95</v>
      </c>
      <c r="B29" s="14" t="s">
        <v>91</v>
      </c>
      <c r="C29" s="14" t="s">
        <v>55</v>
      </c>
      <c r="D29" s="14" t="s">
        <v>4</v>
      </c>
      <c r="E29" s="12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16" customFormat="1" ht="15.75">
      <c r="A30" s="21" t="s">
        <v>96</v>
      </c>
      <c r="B30" s="14" t="s">
        <v>92</v>
      </c>
      <c r="C30" s="14" t="s">
        <v>55</v>
      </c>
      <c r="D30" s="14" t="s">
        <v>9</v>
      </c>
      <c r="E30" s="12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16" customFormat="1" ht="15.75">
      <c r="A31" s="21" t="s">
        <v>97</v>
      </c>
      <c r="B31" s="14" t="s">
        <v>52</v>
      </c>
      <c r="C31" s="14" t="s">
        <v>55</v>
      </c>
      <c r="D31" s="14" t="s">
        <v>10</v>
      </c>
      <c r="E31" s="12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6" customFormat="1" ht="15.75">
      <c r="A32" s="21" t="s">
        <v>99</v>
      </c>
      <c r="B32" s="14" t="s">
        <v>93</v>
      </c>
      <c r="C32" s="14" t="s">
        <v>61</v>
      </c>
      <c r="D32" s="17">
        <f>E28/E2</f>
        <v>10.638521909744933</v>
      </c>
      <c r="E32" s="12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0" customFormat="1" ht="24.75" customHeight="1">
      <c r="A33" s="37" t="s">
        <v>165</v>
      </c>
      <c r="B33" s="18" t="s">
        <v>89</v>
      </c>
      <c r="C33" s="18" t="s">
        <v>55</v>
      </c>
      <c r="D33" s="18" t="s">
        <v>11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s="10" customFormat="1" ht="15.75">
      <c r="A34" s="21" t="s">
        <v>186</v>
      </c>
      <c r="B34" s="9" t="s">
        <v>90</v>
      </c>
      <c r="C34" s="9" t="s">
        <v>61</v>
      </c>
      <c r="D34" s="9">
        <f>E35</f>
        <v>805.0440000000001</v>
      </c>
      <c r="E34" s="19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0" customFormat="1" ht="31.5">
      <c r="A35" s="21" t="s">
        <v>187</v>
      </c>
      <c r="B35" s="9" t="s">
        <v>91</v>
      </c>
      <c r="C35" s="9" t="s">
        <v>55</v>
      </c>
      <c r="D35" s="9" t="s">
        <v>12</v>
      </c>
      <c r="E35" s="31">
        <f>'[4]непоср 2019'!$O$28</f>
        <v>805.0440000000001</v>
      </c>
      <c r="F35" s="19" t="s">
        <v>152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0" customFormat="1" ht="15.75">
      <c r="A36" s="21" t="s">
        <v>188</v>
      </c>
      <c r="B36" s="9" t="s">
        <v>92</v>
      </c>
      <c r="C36" s="9" t="s">
        <v>55</v>
      </c>
      <c r="D36" s="9" t="s">
        <v>13</v>
      </c>
      <c r="E36" s="19"/>
      <c r="F36" s="19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0" customFormat="1" ht="15.75">
      <c r="A37" s="21" t="s">
        <v>189</v>
      </c>
      <c r="B37" s="9" t="s">
        <v>52</v>
      </c>
      <c r="C37" s="9" t="s">
        <v>55</v>
      </c>
      <c r="D37" s="9" t="s">
        <v>10</v>
      </c>
      <c r="E37" s="19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0" customFormat="1" ht="15.75">
      <c r="A38" s="21" t="s">
        <v>190</v>
      </c>
      <c r="B38" s="9" t="s">
        <v>93</v>
      </c>
      <c r="C38" s="9" t="s">
        <v>61</v>
      </c>
      <c r="D38" s="22">
        <f>E35/E2</f>
        <v>8.775277959450623</v>
      </c>
      <c r="E38" s="19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20" customFormat="1" ht="27" customHeight="1">
      <c r="A39" s="37" t="s">
        <v>100</v>
      </c>
      <c r="B39" s="18" t="s">
        <v>89</v>
      </c>
      <c r="C39" s="18" t="s">
        <v>55</v>
      </c>
      <c r="D39" s="18" t="s">
        <v>14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s="10" customFormat="1" ht="15.75">
      <c r="A40" s="21" t="s">
        <v>101</v>
      </c>
      <c r="B40" s="9" t="s">
        <v>90</v>
      </c>
      <c r="C40" s="9" t="s">
        <v>61</v>
      </c>
      <c r="D40" s="9">
        <f>E41</f>
        <v>1349.02</v>
      </c>
      <c r="E40" s="19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0" customFormat="1" ht="31.5">
      <c r="A41" s="21" t="s">
        <v>102</v>
      </c>
      <c r="B41" s="9" t="s">
        <v>91</v>
      </c>
      <c r="C41" s="9" t="s">
        <v>55</v>
      </c>
      <c r="D41" s="9" t="s">
        <v>5</v>
      </c>
      <c r="E41" s="19">
        <v>1349.02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0" customFormat="1" ht="15.75">
      <c r="A42" s="21" t="s">
        <v>103</v>
      </c>
      <c r="B42" s="9" t="s">
        <v>92</v>
      </c>
      <c r="C42" s="9" t="s">
        <v>55</v>
      </c>
      <c r="D42" s="9" t="s">
        <v>13</v>
      </c>
      <c r="E42" s="19"/>
      <c r="F42" s="19" t="s">
        <v>152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0" customFormat="1" ht="15.75">
      <c r="A43" s="21" t="s">
        <v>104</v>
      </c>
      <c r="B43" s="9" t="s">
        <v>52</v>
      </c>
      <c r="C43" s="9" t="s">
        <v>55</v>
      </c>
      <c r="D43" s="9" t="s">
        <v>10</v>
      </c>
      <c r="E43" s="19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0" customFormat="1" ht="15.75">
      <c r="A44" s="21" t="s">
        <v>105</v>
      </c>
      <c r="B44" s="9" t="s">
        <v>93</v>
      </c>
      <c r="C44" s="9" t="s">
        <v>61</v>
      </c>
      <c r="D44" s="22">
        <f>E41/E2</f>
        <v>14.70481796381077</v>
      </c>
      <c r="E44" s="19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20" customFormat="1" ht="31.5">
      <c r="A45" s="37" t="s">
        <v>166</v>
      </c>
      <c r="B45" s="18" t="s">
        <v>89</v>
      </c>
      <c r="C45" s="18" t="s">
        <v>55</v>
      </c>
      <c r="D45" s="18" t="s">
        <v>44</v>
      </c>
      <c r="E45" s="32">
        <f>'[5]дымивент'!$AB$180</f>
        <v>113.15</v>
      </c>
      <c r="F45" s="19">
        <v>7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s="10" customFormat="1" ht="15.75">
      <c r="A46" s="21" t="s">
        <v>167</v>
      </c>
      <c r="B46" s="9" t="s">
        <v>90</v>
      </c>
      <c r="C46" s="9" t="s">
        <v>61</v>
      </c>
      <c r="D46" s="9">
        <f>E45</f>
        <v>113.15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0" customFormat="1" ht="31.5">
      <c r="A47" s="21" t="s">
        <v>168</v>
      </c>
      <c r="B47" s="9" t="s">
        <v>91</v>
      </c>
      <c r="C47" s="9" t="s">
        <v>55</v>
      </c>
      <c r="D47" s="9" t="s">
        <v>44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0" customFormat="1" ht="15.75">
      <c r="A48" s="21" t="s">
        <v>169</v>
      </c>
      <c r="B48" s="9" t="s">
        <v>92</v>
      </c>
      <c r="C48" s="9" t="s">
        <v>55</v>
      </c>
      <c r="D48" s="9" t="s">
        <v>108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0" customFormat="1" ht="15.75">
      <c r="A49" s="21" t="s">
        <v>170</v>
      </c>
      <c r="B49" s="9" t="s">
        <v>52</v>
      </c>
      <c r="C49" s="9" t="s">
        <v>55</v>
      </c>
      <c r="D49" s="9" t="s">
        <v>163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0" customFormat="1" ht="15.75">
      <c r="A50" s="21" t="s">
        <v>171</v>
      </c>
      <c r="B50" s="9" t="s">
        <v>93</v>
      </c>
      <c r="C50" s="9" t="s">
        <v>61</v>
      </c>
      <c r="D50" s="22">
        <f>E45/F45</f>
        <v>16.164285714285715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20" customFormat="1" ht="47.25">
      <c r="A51" s="37" t="s">
        <v>172</v>
      </c>
      <c r="B51" s="18" t="s">
        <v>89</v>
      </c>
      <c r="C51" s="18" t="s">
        <v>55</v>
      </c>
      <c r="D51" s="18" t="s">
        <v>16</v>
      </c>
      <c r="E51" s="19"/>
      <c r="F51" s="9" t="s">
        <v>151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s="10" customFormat="1" ht="15.75">
      <c r="A52" s="21" t="s">
        <v>173</v>
      </c>
      <c r="B52" s="9" t="s">
        <v>90</v>
      </c>
      <c r="C52" s="9" t="s">
        <v>61</v>
      </c>
      <c r="D52" s="9">
        <f>E53+E57</f>
        <v>0</v>
      </c>
      <c r="E52" s="36"/>
      <c r="F52" s="9">
        <v>0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0" customFormat="1" ht="31.5">
      <c r="A53" s="21" t="s">
        <v>191</v>
      </c>
      <c r="B53" s="9" t="s">
        <v>91</v>
      </c>
      <c r="C53" s="9" t="s">
        <v>55</v>
      </c>
      <c r="D53" s="9" t="s">
        <v>7</v>
      </c>
      <c r="E53" s="36">
        <v>0</v>
      </c>
      <c r="F53" s="41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0" customFormat="1" ht="15.75">
      <c r="A54" s="21" t="s">
        <v>192</v>
      </c>
      <c r="B54" s="9" t="s">
        <v>92</v>
      </c>
      <c r="C54" s="9" t="s">
        <v>55</v>
      </c>
      <c r="D54" s="9" t="s">
        <v>17</v>
      </c>
      <c r="E54" s="36"/>
      <c r="F54" s="41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0" customFormat="1" ht="15.75">
      <c r="A55" s="21" t="s">
        <v>193</v>
      </c>
      <c r="B55" s="9" t="s">
        <v>52</v>
      </c>
      <c r="C55" s="9" t="s">
        <v>55</v>
      </c>
      <c r="D55" s="9" t="s">
        <v>109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0" customFormat="1" ht="31.5">
      <c r="A56" s="21" t="s">
        <v>194</v>
      </c>
      <c r="B56" s="9" t="s">
        <v>93</v>
      </c>
      <c r="C56" s="9" t="s">
        <v>61</v>
      </c>
      <c r="D56" s="22">
        <v>0</v>
      </c>
      <c r="E56" s="36"/>
      <c r="F56" s="9" t="s">
        <v>151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0" customFormat="1" ht="31.5">
      <c r="A57" s="21" t="s">
        <v>195</v>
      </c>
      <c r="B57" s="9" t="s">
        <v>91</v>
      </c>
      <c r="C57" s="9" t="s">
        <v>55</v>
      </c>
      <c r="D57" s="9" t="s">
        <v>6</v>
      </c>
      <c r="E57" s="36">
        <v>0</v>
      </c>
      <c r="F57" s="9">
        <v>0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0" customFormat="1" ht="15.75">
      <c r="A58" s="21" t="s">
        <v>196</v>
      </c>
      <c r="B58" s="9" t="s">
        <v>92</v>
      </c>
      <c r="C58" s="9" t="s">
        <v>55</v>
      </c>
      <c r="D58" s="9" t="s">
        <v>18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10" customFormat="1" ht="15.75">
      <c r="A59" s="21" t="s">
        <v>197</v>
      </c>
      <c r="B59" s="9" t="s">
        <v>52</v>
      </c>
      <c r="C59" s="9" t="s">
        <v>55</v>
      </c>
      <c r="D59" s="9" t="s">
        <v>109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1:22" s="10" customFormat="1" ht="15.75">
      <c r="A60" s="21" t="s">
        <v>198</v>
      </c>
      <c r="B60" s="9" t="s">
        <v>93</v>
      </c>
      <c r="C60" s="9" t="s">
        <v>61</v>
      </c>
      <c r="D60" s="22">
        <v>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20" customFormat="1" ht="63">
      <c r="A61" s="37" t="s">
        <v>174</v>
      </c>
      <c r="B61" s="18" t="s">
        <v>89</v>
      </c>
      <c r="C61" s="18" t="s">
        <v>55</v>
      </c>
      <c r="D61" s="18" t="s">
        <v>19</v>
      </c>
      <c r="E61" s="19"/>
      <c r="F61" s="36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s="10" customFormat="1" ht="15.75">
      <c r="A62" s="21" t="s">
        <v>175</v>
      </c>
      <c r="B62" s="9" t="s">
        <v>90</v>
      </c>
      <c r="C62" s="9" t="s">
        <v>61</v>
      </c>
      <c r="D62" s="33">
        <f>E63+E67+E71+E75+E79+E83+E87+E91+E95+E99+E107+E103</f>
        <v>2161.0466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0" customFormat="1" ht="31.5">
      <c r="A63" s="21" t="s">
        <v>199</v>
      </c>
      <c r="B63" s="9" t="s">
        <v>91</v>
      </c>
      <c r="C63" s="9" t="s">
        <v>55</v>
      </c>
      <c r="D63" s="9" t="s">
        <v>20</v>
      </c>
      <c r="E63" s="36">
        <f>16.57+22.46</f>
        <v>39.03</v>
      </c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0" customFormat="1" ht="15.75">
      <c r="A64" s="21" t="s">
        <v>200</v>
      </c>
      <c r="B64" s="9" t="s">
        <v>92</v>
      </c>
      <c r="C64" s="9" t="s">
        <v>55</v>
      </c>
      <c r="D64" s="9" t="s">
        <v>15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10" customFormat="1" ht="15.75">
      <c r="A65" s="21" t="s">
        <v>201</v>
      </c>
      <c r="B65" s="9" t="s">
        <v>52</v>
      </c>
      <c r="C65" s="9" t="s">
        <v>55</v>
      </c>
      <c r="D65" s="9" t="s">
        <v>10</v>
      </c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2" s="10" customFormat="1" ht="15.75">
      <c r="A66" s="21" t="s">
        <v>202</v>
      </c>
      <c r="B66" s="9" t="s">
        <v>93</v>
      </c>
      <c r="C66" s="9" t="s">
        <v>61</v>
      </c>
      <c r="D66" s="22">
        <f>E63/E2</f>
        <v>0.4254414650098104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0" customFormat="1" ht="31.5">
      <c r="A67" s="21" t="s">
        <v>203</v>
      </c>
      <c r="B67" s="9" t="s">
        <v>91</v>
      </c>
      <c r="C67" s="9" t="s">
        <v>55</v>
      </c>
      <c r="D67" s="9" t="s">
        <v>21</v>
      </c>
      <c r="E67" s="36">
        <v>87.52</v>
      </c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0" customFormat="1" ht="15.75">
      <c r="A68" s="21" t="s">
        <v>204</v>
      </c>
      <c r="B68" s="9" t="s">
        <v>92</v>
      </c>
      <c r="C68" s="9" t="s">
        <v>55</v>
      </c>
      <c r="D68" s="9" t="s">
        <v>22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0" customFormat="1" ht="15.75">
      <c r="A69" s="21" t="s">
        <v>205</v>
      </c>
      <c r="B69" s="9" t="s">
        <v>52</v>
      </c>
      <c r="C69" s="9" t="s">
        <v>55</v>
      </c>
      <c r="D69" s="9" t="s">
        <v>10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0" customFormat="1" ht="15.75">
      <c r="A70" s="21" t="s">
        <v>206</v>
      </c>
      <c r="B70" s="9" t="s">
        <v>93</v>
      </c>
      <c r="C70" s="9" t="s">
        <v>61</v>
      </c>
      <c r="D70" s="22">
        <f>E67/E2</f>
        <v>0.9540004360148245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10" customFormat="1" ht="31.5">
      <c r="A71" s="21" t="s">
        <v>207</v>
      </c>
      <c r="B71" s="9" t="s">
        <v>91</v>
      </c>
      <c r="C71" s="9" t="s">
        <v>55</v>
      </c>
      <c r="D71" s="9" t="s">
        <v>3</v>
      </c>
      <c r="E71" s="36">
        <v>63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1:22" s="10" customFormat="1" ht="15.75">
      <c r="A72" s="21" t="s">
        <v>208</v>
      </c>
      <c r="B72" s="9" t="s">
        <v>92</v>
      </c>
      <c r="C72" s="9" t="s">
        <v>55</v>
      </c>
      <c r="D72" s="9" t="s">
        <v>23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0" customFormat="1" ht="15.75">
      <c r="A73" s="21" t="s">
        <v>209</v>
      </c>
      <c r="B73" s="9" t="s">
        <v>52</v>
      </c>
      <c r="C73" s="9" t="s">
        <v>55</v>
      </c>
      <c r="D73" s="9" t="s">
        <v>10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0" customFormat="1" ht="15.75">
      <c r="A74" s="21" t="s">
        <v>210</v>
      </c>
      <c r="B74" s="9" t="s">
        <v>93</v>
      </c>
      <c r="C74" s="9" t="s">
        <v>61</v>
      </c>
      <c r="D74" s="22">
        <f>E71/E2</f>
        <v>0.6867233485938522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0" customFormat="1" ht="31.5">
      <c r="A75" s="21" t="s">
        <v>211</v>
      </c>
      <c r="B75" s="9" t="s">
        <v>91</v>
      </c>
      <c r="C75" s="9" t="s">
        <v>55</v>
      </c>
      <c r="D75" s="9" t="s">
        <v>2</v>
      </c>
      <c r="E75" s="36">
        <v>790.82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0" customFormat="1" ht="15.75">
      <c r="A76" s="21" t="s">
        <v>212</v>
      </c>
      <c r="B76" s="9" t="s">
        <v>92</v>
      </c>
      <c r="C76" s="9" t="s">
        <v>55</v>
      </c>
      <c r="D76" s="9" t="s">
        <v>24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10" customFormat="1" ht="15.75">
      <c r="A77" s="21" t="s">
        <v>213</v>
      </c>
      <c r="B77" s="9" t="s">
        <v>52</v>
      </c>
      <c r="C77" s="9" t="s">
        <v>55</v>
      </c>
      <c r="D77" s="9" t="s">
        <v>10</v>
      </c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s="10" customFormat="1" ht="15.75">
      <c r="A78" s="21" t="s">
        <v>214</v>
      </c>
      <c r="B78" s="9" t="s">
        <v>93</v>
      </c>
      <c r="C78" s="9" t="s">
        <v>61</v>
      </c>
      <c r="D78" s="22">
        <f>E75/E2</f>
        <v>8.620231087856988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0" customFormat="1" ht="47.25">
      <c r="A79" s="21" t="s">
        <v>215</v>
      </c>
      <c r="B79" s="9" t="s">
        <v>91</v>
      </c>
      <c r="C79" s="9" t="s">
        <v>55</v>
      </c>
      <c r="D79" s="9" t="s">
        <v>25</v>
      </c>
      <c r="E79" s="36">
        <f>198.82+338.25</f>
        <v>537.0699999999999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0" customFormat="1" ht="15.75">
      <c r="A80" s="21" t="s">
        <v>216</v>
      </c>
      <c r="B80" s="9" t="s">
        <v>92</v>
      </c>
      <c r="C80" s="9" t="s">
        <v>55</v>
      </c>
      <c r="D80" s="9" t="s">
        <v>26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0" customFormat="1" ht="15.75">
      <c r="A81" s="21" t="s">
        <v>217</v>
      </c>
      <c r="B81" s="9" t="s">
        <v>52</v>
      </c>
      <c r="C81" s="9" t="s">
        <v>55</v>
      </c>
      <c r="D81" s="9" t="s">
        <v>10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0" customFormat="1" ht="15.75">
      <c r="A82" s="21" t="s">
        <v>218</v>
      </c>
      <c r="B82" s="9" t="s">
        <v>93</v>
      </c>
      <c r="C82" s="9" t="s">
        <v>61</v>
      </c>
      <c r="D82" s="22">
        <f>E79/E2</f>
        <v>5.854262044909526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10" customFormat="1" ht="31.5">
      <c r="A83" s="21" t="s">
        <v>219</v>
      </c>
      <c r="B83" s="9" t="s">
        <v>91</v>
      </c>
      <c r="C83" s="9" t="s">
        <v>55</v>
      </c>
      <c r="D83" s="9" t="s">
        <v>27</v>
      </c>
      <c r="E83" s="36">
        <v>312.47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1:22" s="10" customFormat="1" ht="15.75">
      <c r="A84" s="21" t="s">
        <v>220</v>
      </c>
      <c r="B84" s="9" t="s">
        <v>92</v>
      </c>
      <c r="C84" s="9" t="s">
        <v>55</v>
      </c>
      <c r="D84" s="9" t="s">
        <v>28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0" customFormat="1" ht="15.75">
      <c r="A85" s="21" t="s">
        <v>221</v>
      </c>
      <c r="B85" s="9" t="s">
        <v>52</v>
      </c>
      <c r="C85" s="9" t="s">
        <v>55</v>
      </c>
      <c r="D85" s="9" t="s">
        <v>10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0" customFormat="1" ht="15.75">
      <c r="A86" s="21" t="s">
        <v>222</v>
      </c>
      <c r="B86" s="9" t="s">
        <v>93</v>
      </c>
      <c r="C86" s="9" t="s">
        <v>61</v>
      </c>
      <c r="D86" s="22">
        <f>E83/E2</f>
        <v>3.4060388053193815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0" customFormat="1" ht="31.5">
      <c r="A87" s="21" t="s">
        <v>223</v>
      </c>
      <c r="B87" s="9" t="s">
        <v>91</v>
      </c>
      <c r="C87" s="9" t="s">
        <v>55</v>
      </c>
      <c r="D87" s="9" t="s">
        <v>29</v>
      </c>
      <c r="E87" s="36">
        <v>90.64</v>
      </c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0" customFormat="1" ht="15.75">
      <c r="A88" s="21" t="s">
        <v>224</v>
      </c>
      <c r="B88" s="9" t="s">
        <v>92</v>
      </c>
      <c r="C88" s="9" t="s">
        <v>55</v>
      </c>
      <c r="D88" s="9" t="s">
        <v>17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10" customFormat="1" ht="15.75">
      <c r="A89" s="21" t="s">
        <v>225</v>
      </c>
      <c r="B89" s="9" t="s">
        <v>52</v>
      </c>
      <c r="C89" s="9" t="s">
        <v>55</v>
      </c>
      <c r="D89" s="9" t="s">
        <v>10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10" customFormat="1" ht="15.75">
      <c r="A90" s="21" t="s">
        <v>226</v>
      </c>
      <c r="B90" s="9" t="s">
        <v>93</v>
      </c>
      <c r="C90" s="9" t="s">
        <v>61</v>
      </c>
      <c r="D90" s="22">
        <f>E87/E2</f>
        <v>0.9880095923261392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0" customFormat="1" ht="31.5">
      <c r="A91" s="21" t="s">
        <v>227</v>
      </c>
      <c r="B91" s="9" t="s">
        <v>91</v>
      </c>
      <c r="C91" s="9" t="s">
        <v>55</v>
      </c>
      <c r="D91" s="9" t="s">
        <v>30</v>
      </c>
      <c r="E91" s="36">
        <v>99.3</v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0" customFormat="1" ht="15.75">
      <c r="A92" s="21" t="s">
        <v>228</v>
      </c>
      <c r="B92" s="9" t="s">
        <v>92</v>
      </c>
      <c r="C92" s="9" t="s">
        <v>55</v>
      </c>
      <c r="D92" s="9" t="s">
        <v>24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10" customFormat="1" ht="15.75">
      <c r="A93" s="21" t="s">
        <v>229</v>
      </c>
      <c r="B93" s="9" t="s">
        <v>52</v>
      </c>
      <c r="C93" s="9" t="s">
        <v>55</v>
      </c>
      <c r="D93" s="9" t="s">
        <v>10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s="10" customFormat="1" ht="15.75">
      <c r="A94" s="21" t="s">
        <v>230</v>
      </c>
      <c r="B94" s="9" t="s">
        <v>93</v>
      </c>
      <c r="C94" s="9" t="s">
        <v>61</v>
      </c>
      <c r="D94" s="22">
        <f>E91/E2</f>
        <v>1.0824068018312623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0" customFormat="1" ht="31.5">
      <c r="A95" s="21" t="s">
        <v>231</v>
      </c>
      <c r="B95" s="9" t="s">
        <v>91</v>
      </c>
      <c r="C95" s="9" t="s">
        <v>55</v>
      </c>
      <c r="D95" s="9" t="s">
        <v>149</v>
      </c>
      <c r="E95" s="36">
        <v>93.96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0" customFormat="1" ht="15.75">
      <c r="A96" s="21" t="s">
        <v>232</v>
      </c>
      <c r="B96" s="9" t="s">
        <v>92</v>
      </c>
      <c r="C96" s="9" t="s">
        <v>55</v>
      </c>
      <c r="D96" s="9" t="s">
        <v>28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0" customFormat="1" ht="15.75">
      <c r="A97" s="21" t="s">
        <v>233</v>
      </c>
      <c r="B97" s="9" t="s">
        <v>52</v>
      </c>
      <c r="C97" s="9" t="s">
        <v>55</v>
      </c>
      <c r="D97" s="9" t="s">
        <v>10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0" customFormat="1" ht="15.75">
      <c r="A98" s="21" t="s">
        <v>234</v>
      </c>
      <c r="B98" s="9" t="s">
        <v>93</v>
      </c>
      <c r="C98" s="9" t="s">
        <v>61</v>
      </c>
      <c r="D98" s="22">
        <f>E95/E2</f>
        <v>1.0241988227599739</v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10" customFormat="1" ht="31.5">
      <c r="A99" s="21" t="s">
        <v>235</v>
      </c>
      <c r="B99" s="9" t="s">
        <v>91</v>
      </c>
      <c r="C99" s="9" t="s">
        <v>55</v>
      </c>
      <c r="D99" s="22" t="s">
        <v>150</v>
      </c>
      <c r="E99" s="36">
        <v>0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10" customFormat="1" ht="15.75">
      <c r="A100" s="21" t="s">
        <v>236</v>
      </c>
      <c r="B100" s="9" t="s">
        <v>92</v>
      </c>
      <c r="C100" s="9" t="s">
        <v>55</v>
      </c>
      <c r="D100" s="22" t="s">
        <v>17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0" customFormat="1" ht="15.75">
      <c r="A101" s="21" t="s">
        <v>237</v>
      </c>
      <c r="B101" s="9" t="s">
        <v>52</v>
      </c>
      <c r="C101" s="9" t="s">
        <v>55</v>
      </c>
      <c r="D101" s="22" t="s">
        <v>10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0" customFormat="1" ht="15.75">
      <c r="A102" s="21" t="s">
        <v>238</v>
      </c>
      <c r="B102" s="9" t="s">
        <v>93</v>
      </c>
      <c r="C102" s="9" t="s">
        <v>61</v>
      </c>
      <c r="D102" s="22">
        <f>E99/E2</f>
        <v>0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10" customFormat="1" ht="31.5">
      <c r="A103" s="21" t="s">
        <v>239</v>
      </c>
      <c r="B103" s="9" t="s">
        <v>91</v>
      </c>
      <c r="C103" s="9" t="s">
        <v>55</v>
      </c>
      <c r="D103" s="9" t="s">
        <v>161</v>
      </c>
      <c r="E103" s="32">
        <f>'[4]непоср 2019'!$V$28</f>
        <v>47.2366</v>
      </c>
      <c r="F103" s="23"/>
      <c r="G103" s="24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s="10" customFormat="1" ht="15.75">
      <c r="A104" s="21" t="s">
        <v>240</v>
      </c>
      <c r="B104" s="9" t="s">
        <v>92</v>
      </c>
      <c r="C104" s="9" t="s">
        <v>55</v>
      </c>
      <c r="D104" s="9" t="s">
        <v>17</v>
      </c>
      <c r="E104" s="36"/>
      <c r="F104" s="25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0" customFormat="1" ht="15.75">
      <c r="A105" s="21" t="s">
        <v>241</v>
      </c>
      <c r="B105" s="9" t="s">
        <v>52</v>
      </c>
      <c r="C105" s="9" t="s">
        <v>55</v>
      </c>
      <c r="D105" s="9" t="s">
        <v>10</v>
      </c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0" customFormat="1" ht="15.75">
      <c r="A106" s="21" t="s">
        <v>242</v>
      </c>
      <c r="B106" s="9" t="s">
        <v>93</v>
      </c>
      <c r="C106" s="9" t="s">
        <v>61</v>
      </c>
      <c r="D106" s="22">
        <f>E103/E2</f>
        <v>0.5148964464791803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0" customFormat="1" ht="31.5">
      <c r="A107" s="21" t="s">
        <v>243</v>
      </c>
      <c r="B107" s="9" t="s">
        <v>91</v>
      </c>
      <c r="C107" s="9" t="s">
        <v>55</v>
      </c>
      <c r="D107" s="9" t="s">
        <v>146</v>
      </c>
      <c r="E107" s="36">
        <v>0</v>
      </c>
      <c r="F107" s="23"/>
      <c r="G107" s="24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0" customFormat="1" ht="15.75">
      <c r="A108" s="21" t="s">
        <v>244</v>
      </c>
      <c r="B108" s="9" t="s">
        <v>92</v>
      </c>
      <c r="C108" s="9" t="s">
        <v>55</v>
      </c>
      <c r="D108" s="9" t="s">
        <v>17</v>
      </c>
      <c r="E108" s="36"/>
      <c r="F108" s="25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0" customFormat="1" ht="15.75">
      <c r="A109" s="21" t="s">
        <v>245</v>
      </c>
      <c r="B109" s="9" t="s">
        <v>52</v>
      </c>
      <c r="C109" s="9" t="s">
        <v>55</v>
      </c>
      <c r="D109" s="9" t="s">
        <v>10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10" customFormat="1" ht="15.75">
      <c r="A110" s="21" t="s">
        <v>246</v>
      </c>
      <c r="B110" s="9" t="s">
        <v>93</v>
      </c>
      <c r="C110" s="9" t="s">
        <v>61</v>
      </c>
      <c r="D110" s="22">
        <f>E107/E2</f>
        <v>0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0" customFormat="1" ht="47.25">
      <c r="A111" s="37" t="s">
        <v>106</v>
      </c>
      <c r="B111" s="18" t="s">
        <v>89</v>
      </c>
      <c r="C111" s="18" t="s">
        <v>55</v>
      </c>
      <c r="D111" s="18" t="s">
        <v>31</v>
      </c>
      <c r="E111" s="19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0" customFormat="1" ht="15.75">
      <c r="A112" s="21" t="s">
        <v>107</v>
      </c>
      <c r="B112" s="9" t="s">
        <v>90</v>
      </c>
      <c r="C112" s="9" t="s">
        <v>61</v>
      </c>
      <c r="D112" s="9">
        <f>E113+E117+E121+E125+E133+E137+E141+E145+E129</f>
        <v>90832.59</v>
      </c>
      <c r="E112" s="19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0" customFormat="1" ht="31.5">
      <c r="A113" s="21" t="s">
        <v>247</v>
      </c>
      <c r="B113" s="9" t="s">
        <v>91</v>
      </c>
      <c r="C113" s="9" t="s">
        <v>55</v>
      </c>
      <c r="D113" s="9" t="s">
        <v>32</v>
      </c>
      <c r="E113" s="36">
        <v>81.66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0" customFormat="1" ht="15.75">
      <c r="A114" s="21" t="s">
        <v>248</v>
      </c>
      <c r="B114" s="9" t="s">
        <v>92</v>
      </c>
      <c r="C114" s="9" t="s">
        <v>55</v>
      </c>
      <c r="D114" s="9" t="s">
        <v>17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0" customFormat="1" ht="15.75">
      <c r="A115" s="21" t="s">
        <v>249</v>
      </c>
      <c r="B115" s="9" t="s">
        <v>52</v>
      </c>
      <c r="C115" s="9" t="s">
        <v>55</v>
      </c>
      <c r="D115" s="9" t="s">
        <v>10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0" customFormat="1" ht="15.75">
      <c r="A116" s="21" t="s">
        <v>250</v>
      </c>
      <c r="B116" s="9" t="s">
        <v>93</v>
      </c>
      <c r="C116" s="9" t="s">
        <v>61</v>
      </c>
      <c r="D116" s="22">
        <f>E113/E2</f>
        <v>0.8901242642249837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0" customFormat="1" ht="31.5">
      <c r="A117" s="21" t="s">
        <v>251</v>
      </c>
      <c r="B117" s="9" t="s">
        <v>91</v>
      </c>
      <c r="C117" s="9" t="s">
        <v>55</v>
      </c>
      <c r="D117" s="9" t="s">
        <v>33</v>
      </c>
      <c r="E117" s="36">
        <v>254.85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0" customFormat="1" ht="15.75">
      <c r="A118" s="21" t="s">
        <v>252</v>
      </c>
      <c r="B118" s="9" t="s">
        <v>92</v>
      </c>
      <c r="C118" s="9" t="s">
        <v>55</v>
      </c>
      <c r="D118" s="9" t="s">
        <v>17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0" customFormat="1" ht="15.75">
      <c r="A119" s="21" t="s">
        <v>253</v>
      </c>
      <c r="B119" s="9" t="s">
        <v>52</v>
      </c>
      <c r="C119" s="9" t="s">
        <v>55</v>
      </c>
      <c r="D119" s="9" t="s">
        <v>10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0" customFormat="1" ht="15.75">
      <c r="A120" s="21" t="s">
        <v>254</v>
      </c>
      <c r="B120" s="9" t="s">
        <v>93</v>
      </c>
      <c r="C120" s="9" t="s">
        <v>61</v>
      </c>
      <c r="D120" s="22">
        <f>E117/E2</f>
        <v>2.777959450621321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0" customFormat="1" ht="31.5">
      <c r="A121" s="21" t="s">
        <v>255</v>
      </c>
      <c r="B121" s="9" t="s">
        <v>91</v>
      </c>
      <c r="C121" s="9" t="s">
        <v>55</v>
      </c>
      <c r="D121" s="9" t="s">
        <v>34</v>
      </c>
      <c r="E121" s="36">
        <f>7560.03+6073.27</f>
        <v>13633.3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0" customFormat="1" ht="15.75">
      <c r="A122" s="21" t="s">
        <v>256</v>
      </c>
      <c r="B122" s="9" t="s">
        <v>92</v>
      </c>
      <c r="C122" s="9" t="s">
        <v>55</v>
      </c>
      <c r="D122" s="9" t="s">
        <v>17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0" customFormat="1" ht="15.75">
      <c r="A123" s="21" t="s">
        <v>257</v>
      </c>
      <c r="B123" s="9" t="s">
        <v>52</v>
      </c>
      <c r="C123" s="9" t="s">
        <v>55</v>
      </c>
      <c r="D123" s="9" t="s">
        <v>10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0" customFormat="1" ht="15.75">
      <c r="A124" s="21" t="s">
        <v>258</v>
      </c>
      <c r="B124" s="9" t="s">
        <v>93</v>
      </c>
      <c r="C124" s="9" t="s">
        <v>61</v>
      </c>
      <c r="D124" s="22">
        <f>E121/E2</f>
        <v>148.6080226727709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0" customFormat="1" ht="31.5">
      <c r="A125" s="21" t="s">
        <v>259</v>
      </c>
      <c r="B125" s="9" t="s">
        <v>91</v>
      </c>
      <c r="C125" s="9" t="s">
        <v>55</v>
      </c>
      <c r="D125" s="9" t="s">
        <v>143</v>
      </c>
      <c r="E125" s="36">
        <v>33050.79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0" customFormat="1" ht="15.75">
      <c r="A126" s="21" t="s">
        <v>260</v>
      </c>
      <c r="B126" s="9" t="s">
        <v>92</v>
      </c>
      <c r="C126" s="9" t="s">
        <v>55</v>
      </c>
      <c r="D126" s="9" t="s">
        <v>17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0" customFormat="1" ht="15.75">
      <c r="A127" s="21" t="s">
        <v>261</v>
      </c>
      <c r="B127" s="9" t="s">
        <v>52</v>
      </c>
      <c r="C127" s="9" t="s">
        <v>55</v>
      </c>
      <c r="D127" s="9" t="s">
        <v>10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0" customFormat="1" ht="15.75">
      <c r="A128" s="21" t="s">
        <v>262</v>
      </c>
      <c r="B128" s="9" t="s">
        <v>93</v>
      </c>
      <c r="C128" s="9" t="s">
        <v>61</v>
      </c>
      <c r="D128" s="22">
        <f>E125/E2</f>
        <v>360.2658600392414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0" customFormat="1" ht="31.5">
      <c r="A129" s="21" t="s">
        <v>263</v>
      </c>
      <c r="B129" s="9" t="s">
        <v>91</v>
      </c>
      <c r="C129" s="9" t="s">
        <v>55</v>
      </c>
      <c r="D129" s="9" t="s">
        <v>162</v>
      </c>
      <c r="E129" s="36">
        <v>22517.46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0" customFormat="1" ht="15.75">
      <c r="A130" s="21" t="s">
        <v>264</v>
      </c>
      <c r="B130" s="9" t="s">
        <v>92</v>
      </c>
      <c r="C130" s="9" t="s">
        <v>55</v>
      </c>
      <c r="D130" s="9" t="s">
        <v>17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0" customFormat="1" ht="15.75">
      <c r="A131" s="21" t="s">
        <v>265</v>
      </c>
      <c r="B131" s="9" t="s">
        <v>52</v>
      </c>
      <c r="C131" s="9" t="s">
        <v>55</v>
      </c>
      <c r="D131" s="9" t="s">
        <v>10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0" customFormat="1" ht="15.75">
      <c r="A132" s="21" t="s">
        <v>266</v>
      </c>
      <c r="B132" s="9" t="s">
        <v>93</v>
      </c>
      <c r="C132" s="9" t="s">
        <v>61</v>
      </c>
      <c r="D132" s="22">
        <f>E129/E2</f>
        <v>245.44865925441465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0" customFormat="1" ht="31.5">
      <c r="A133" s="21" t="s">
        <v>267</v>
      </c>
      <c r="B133" s="9" t="s">
        <v>91</v>
      </c>
      <c r="C133" s="9" t="s">
        <v>55</v>
      </c>
      <c r="D133" s="9" t="s">
        <v>35</v>
      </c>
      <c r="E133" s="36">
        <v>6506.55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0" customFormat="1" ht="15.75">
      <c r="A134" s="21" t="s">
        <v>268</v>
      </c>
      <c r="B134" s="9" t="s">
        <v>92</v>
      </c>
      <c r="C134" s="9" t="s">
        <v>55</v>
      </c>
      <c r="D134" s="9" t="s">
        <v>17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0" customFormat="1" ht="15.75">
      <c r="A135" s="21" t="s">
        <v>269</v>
      </c>
      <c r="B135" s="9" t="s">
        <v>52</v>
      </c>
      <c r="C135" s="9" t="s">
        <v>55</v>
      </c>
      <c r="D135" s="9" t="s">
        <v>10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0" customFormat="1" ht="15.75">
      <c r="A136" s="21" t="s">
        <v>270</v>
      </c>
      <c r="B136" s="9" t="s">
        <v>93</v>
      </c>
      <c r="C136" s="9" t="s">
        <v>61</v>
      </c>
      <c r="D136" s="22">
        <f>E133/E2</f>
        <v>70.92380640941792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0" customFormat="1" ht="31.5">
      <c r="A137" s="21" t="s">
        <v>271</v>
      </c>
      <c r="B137" s="9" t="s">
        <v>91</v>
      </c>
      <c r="C137" s="9" t="s">
        <v>55</v>
      </c>
      <c r="D137" s="9" t="s">
        <v>36</v>
      </c>
      <c r="E137" s="36">
        <v>204.68</v>
      </c>
      <c r="F137" s="36" t="s">
        <v>147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0" customFormat="1" ht="15.75">
      <c r="A138" s="21" t="s">
        <v>272</v>
      </c>
      <c r="B138" s="9" t="s">
        <v>92</v>
      </c>
      <c r="C138" s="9" t="s">
        <v>55</v>
      </c>
      <c r="D138" s="9" t="s">
        <v>17</v>
      </c>
      <c r="E138" s="36"/>
      <c r="F138" s="36" t="s">
        <v>10</v>
      </c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0" customFormat="1" ht="15.75">
      <c r="A139" s="21" t="s">
        <v>273</v>
      </c>
      <c r="B139" s="9" t="s">
        <v>52</v>
      </c>
      <c r="C139" s="9" t="s">
        <v>55</v>
      </c>
      <c r="D139" s="9" t="s">
        <v>10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0" customFormat="1" ht="15.75">
      <c r="A140" s="21" t="s">
        <v>274</v>
      </c>
      <c r="B140" s="9" t="s">
        <v>93</v>
      </c>
      <c r="C140" s="9" t="s">
        <v>61</v>
      </c>
      <c r="D140" s="22">
        <f>E137/E2</f>
        <v>2.2310878569871377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0" customFormat="1" ht="31.5">
      <c r="A141" s="21" t="s">
        <v>275</v>
      </c>
      <c r="B141" s="9" t="s">
        <v>91</v>
      </c>
      <c r="C141" s="9" t="s">
        <v>55</v>
      </c>
      <c r="D141" s="9" t="s">
        <v>37</v>
      </c>
      <c r="E141" s="36">
        <v>14583.3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0" customFormat="1" ht="15.75">
      <c r="A142" s="21" t="s">
        <v>276</v>
      </c>
      <c r="B142" s="9" t="s">
        <v>92</v>
      </c>
      <c r="C142" s="9" t="s">
        <v>55</v>
      </c>
      <c r="D142" s="9" t="s">
        <v>17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0" customFormat="1" ht="15.75">
      <c r="A143" s="21" t="s">
        <v>277</v>
      </c>
      <c r="B143" s="9" t="s">
        <v>52</v>
      </c>
      <c r="C143" s="9" t="s">
        <v>55</v>
      </c>
      <c r="D143" s="9" t="s">
        <v>10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0" customFormat="1" ht="15.75">
      <c r="A144" s="21" t="s">
        <v>278</v>
      </c>
      <c r="B144" s="9" t="s">
        <v>93</v>
      </c>
      <c r="C144" s="9" t="s">
        <v>61</v>
      </c>
      <c r="D144" s="22">
        <f>E141/E2</f>
        <v>158.96337475474166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0" customFormat="1" ht="31.5">
      <c r="A145" s="21" t="s">
        <v>279</v>
      </c>
      <c r="B145" s="9" t="s">
        <v>91</v>
      </c>
      <c r="C145" s="9" t="s">
        <v>55</v>
      </c>
      <c r="D145" s="22" t="s">
        <v>153</v>
      </c>
      <c r="E145" s="36">
        <v>0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0" customFormat="1" ht="15.75">
      <c r="A146" s="21" t="s">
        <v>280</v>
      </c>
      <c r="B146" s="9" t="s">
        <v>92</v>
      </c>
      <c r="C146" s="9" t="s">
        <v>55</v>
      </c>
      <c r="D146" s="22" t="s">
        <v>17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0" customFormat="1" ht="15.75">
      <c r="A147" s="21" t="s">
        <v>281</v>
      </c>
      <c r="B147" s="9" t="s">
        <v>52</v>
      </c>
      <c r="C147" s="9" t="s">
        <v>55</v>
      </c>
      <c r="D147" s="22" t="s">
        <v>10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0" customFormat="1" ht="15.75">
      <c r="A148" s="21" t="s">
        <v>282</v>
      </c>
      <c r="B148" s="9" t="s">
        <v>93</v>
      </c>
      <c r="C148" s="9" t="s">
        <v>61</v>
      </c>
      <c r="D148" s="22">
        <f>E145/E2</f>
        <v>0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0" customFormat="1" ht="47.25">
      <c r="A149" s="37" t="s">
        <v>176</v>
      </c>
      <c r="B149" s="18" t="s">
        <v>89</v>
      </c>
      <c r="C149" s="18" t="s">
        <v>55</v>
      </c>
      <c r="D149" s="18" t="s">
        <v>38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0" customFormat="1" ht="18.75">
      <c r="A150" s="21" t="s">
        <v>177</v>
      </c>
      <c r="B150" s="9" t="s">
        <v>90</v>
      </c>
      <c r="C150" s="9" t="s">
        <v>61</v>
      </c>
      <c r="D150" s="9">
        <f>E151+E155+E159+E163+E167+E171+E175+E179</f>
        <v>10400.55</v>
      </c>
      <c r="E150" s="36"/>
      <c r="F150" s="2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0" customFormat="1" ht="31.5">
      <c r="A151" s="21" t="s">
        <v>178</v>
      </c>
      <c r="B151" s="9" t="s">
        <v>91</v>
      </c>
      <c r="C151" s="9" t="s">
        <v>55</v>
      </c>
      <c r="D151" s="9" t="s">
        <v>40</v>
      </c>
      <c r="E151" s="36">
        <v>0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0" customFormat="1" ht="15.75">
      <c r="A152" s="21" t="s">
        <v>179</v>
      </c>
      <c r="B152" s="9" t="s">
        <v>92</v>
      </c>
      <c r="C152" s="9" t="s">
        <v>55</v>
      </c>
      <c r="D152" s="9" t="s">
        <v>17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0" customFormat="1" ht="15.75">
      <c r="A153" s="21" t="s">
        <v>180</v>
      </c>
      <c r="B153" s="9" t="s">
        <v>52</v>
      </c>
      <c r="C153" s="9" t="s">
        <v>55</v>
      </c>
      <c r="D153" s="9" t="s">
        <v>10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0" customFormat="1" ht="15.75">
      <c r="A154" s="21" t="s">
        <v>181</v>
      </c>
      <c r="B154" s="9" t="s">
        <v>93</v>
      </c>
      <c r="C154" s="9" t="s">
        <v>61</v>
      </c>
      <c r="D154" s="22">
        <f>E151/E2</f>
        <v>0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0" customFormat="1" ht="31.5">
      <c r="A155" s="21" t="s">
        <v>182</v>
      </c>
      <c r="B155" s="9" t="s">
        <v>91</v>
      </c>
      <c r="C155" s="9" t="s">
        <v>55</v>
      </c>
      <c r="D155" s="9" t="s">
        <v>39</v>
      </c>
      <c r="E155" s="36">
        <v>1023.09</v>
      </c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0" customFormat="1" ht="15.75">
      <c r="A156" s="21" t="s">
        <v>183</v>
      </c>
      <c r="B156" s="9" t="s">
        <v>92</v>
      </c>
      <c r="C156" s="9" t="s">
        <v>55</v>
      </c>
      <c r="D156" s="9" t="s">
        <v>17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0" customFormat="1" ht="15.75">
      <c r="A157" s="21" t="s">
        <v>184</v>
      </c>
      <c r="B157" s="9" t="s">
        <v>52</v>
      </c>
      <c r="C157" s="9" t="s">
        <v>55</v>
      </c>
      <c r="D157" s="9" t="s">
        <v>10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0" customFormat="1" ht="15.75">
      <c r="A158" s="21" t="s">
        <v>185</v>
      </c>
      <c r="B158" s="9" t="s">
        <v>93</v>
      </c>
      <c r="C158" s="9" t="s">
        <v>61</v>
      </c>
      <c r="D158" s="39">
        <f>E155/E2</f>
        <v>11.152060170045782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0" customFormat="1" ht="31.5">
      <c r="A159" s="21" t="s">
        <v>283</v>
      </c>
      <c r="B159" s="9" t="s">
        <v>91</v>
      </c>
      <c r="C159" s="9" t="s">
        <v>55</v>
      </c>
      <c r="D159" s="9" t="s">
        <v>111</v>
      </c>
      <c r="E159" s="36">
        <v>0</v>
      </c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0" customFormat="1" ht="15.75">
      <c r="A160" s="21" t="s">
        <v>284</v>
      </c>
      <c r="B160" s="9" t="s">
        <v>92</v>
      </c>
      <c r="C160" s="9" t="s">
        <v>55</v>
      </c>
      <c r="D160" s="9" t="s">
        <v>17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0" customFormat="1" ht="15.75">
      <c r="A161" s="21" t="s">
        <v>285</v>
      </c>
      <c r="B161" s="9" t="s">
        <v>52</v>
      </c>
      <c r="C161" s="9" t="s">
        <v>55</v>
      </c>
      <c r="D161" s="9" t="s">
        <v>10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0" customFormat="1" ht="15.75">
      <c r="A162" s="21" t="s">
        <v>286</v>
      </c>
      <c r="B162" s="9" t="s">
        <v>93</v>
      </c>
      <c r="C162" s="9" t="s">
        <v>61</v>
      </c>
      <c r="D162" s="9">
        <v>0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0" customFormat="1" ht="31.5">
      <c r="A163" s="21" t="s">
        <v>287</v>
      </c>
      <c r="B163" s="9" t="s">
        <v>91</v>
      </c>
      <c r="C163" s="9" t="s">
        <v>55</v>
      </c>
      <c r="D163" s="9" t="s">
        <v>1</v>
      </c>
      <c r="E163" s="36">
        <v>7802.11</v>
      </c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0" customFormat="1" ht="15.75">
      <c r="A164" s="21" t="s">
        <v>288</v>
      </c>
      <c r="B164" s="9" t="s">
        <v>92</v>
      </c>
      <c r="C164" s="9" t="s">
        <v>55</v>
      </c>
      <c r="D164" s="9" t="s">
        <v>17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0" customFormat="1" ht="15.75">
      <c r="A165" s="21" t="s">
        <v>289</v>
      </c>
      <c r="B165" s="9" t="s">
        <v>52</v>
      </c>
      <c r="C165" s="9" t="s">
        <v>55</v>
      </c>
      <c r="D165" s="9" t="s">
        <v>10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0" customFormat="1" ht="15.75">
      <c r="A166" s="21" t="s">
        <v>290</v>
      </c>
      <c r="B166" s="9" t="s">
        <v>93</v>
      </c>
      <c r="C166" s="9" t="s">
        <v>61</v>
      </c>
      <c r="D166" s="22">
        <f>E163/E2</f>
        <v>85.04589056027905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0" customFormat="1" ht="31.5">
      <c r="A167" s="21" t="s">
        <v>291</v>
      </c>
      <c r="B167" s="9" t="s">
        <v>91</v>
      </c>
      <c r="C167" s="9" t="s">
        <v>55</v>
      </c>
      <c r="D167" s="9" t="s">
        <v>0</v>
      </c>
      <c r="E167" s="36">
        <v>1575.35</v>
      </c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0" customFormat="1" ht="15.75">
      <c r="A168" s="21" t="s">
        <v>292</v>
      </c>
      <c r="B168" s="9" t="s">
        <v>92</v>
      </c>
      <c r="C168" s="9" t="s">
        <v>55</v>
      </c>
      <c r="D168" s="9" t="s">
        <v>17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0" customFormat="1" ht="15.75">
      <c r="A169" s="21" t="s">
        <v>293</v>
      </c>
      <c r="B169" s="9" t="s">
        <v>52</v>
      </c>
      <c r="C169" s="9" t="s">
        <v>55</v>
      </c>
      <c r="D169" s="9" t="s">
        <v>10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0" customFormat="1" ht="15.75">
      <c r="A170" s="21" t="s">
        <v>294</v>
      </c>
      <c r="B170" s="9" t="s">
        <v>93</v>
      </c>
      <c r="C170" s="9" t="s">
        <v>61</v>
      </c>
      <c r="D170" s="22">
        <f>E167/E2</f>
        <v>17.171898844560715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0" customFormat="1" ht="31.5">
      <c r="A171" s="21" t="s">
        <v>295</v>
      </c>
      <c r="B171" s="9" t="s">
        <v>91</v>
      </c>
      <c r="C171" s="9" t="s">
        <v>55</v>
      </c>
      <c r="D171" s="9" t="s">
        <v>41</v>
      </c>
      <c r="E171" s="36">
        <v>0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0" customFormat="1" ht="15.75">
      <c r="A172" s="21" t="s">
        <v>296</v>
      </c>
      <c r="B172" s="9" t="s">
        <v>92</v>
      </c>
      <c r="C172" s="9" t="s">
        <v>55</v>
      </c>
      <c r="D172" s="9" t="s">
        <v>17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0" customFormat="1" ht="15.75">
      <c r="A173" s="21" t="s">
        <v>297</v>
      </c>
      <c r="B173" s="9" t="s">
        <v>52</v>
      </c>
      <c r="C173" s="9" t="s">
        <v>55</v>
      </c>
      <c r="D173" s="9" t="s">
        <v>10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0" customFormat="1" ht="15.75">
      <c r="A174" s="21" t="s">
        <v>298</v>
      </c>
      <c r="B174" s="9" t="s">
        <v>93</v>
      </c>
      <c r="C174" s="9" t="s">
        <v>61</v>
      </c>
      <c r="D174" s="22">
        <f>E171/E2</f>
        <v>0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0" customFormat="1" ht="31.5">
      <c r="A175" s="21" t="s">
        <v>299</v>
      </c>
      <c r="B175" s="9" t="s">
        <v>91</v>
      </c>
      <c r="C175" s="9" t="s">
        <v>55</v>
      </c>
      <c r="D175" s="9" t="s">
        <v>42</v>
      </c>
      <c r="E175" s="36">
        <v>0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0" customFormat="1" ht="15.75">
      <c r="A176" s="21" t="s">
        <v>300</v>
      </c>
      <c r="B176" s="9" t="s">
        <v>92</v>
      </c>
      <c r="C176" s="9" t="s">
        <v>55</v>
      </c>
      <c r="D176" s="9" t="s">
        <v>17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0" customFormat="1" ht="15.75">
      <c r="A177" s="21" t="s">
        <v>301</v>
      </c>
      <c r="B177" s="9" t="s">
        <v>52</v>
      </c>
      <c r="C177" s="9" t="s">
        <v>55</v>
      </c>
      <c r="D177" s="9" t="s">
        <v>10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0" customFormat="1" ht="15.75">
      <c r="A178" s="21" t="s">
        <v>302</v>
      </c>
      <c r="B178" s="9" t="s">
        <v>93</v>
      </c>
      <c r="C178" s="9" t="s">
        <v>61</v>
      </c>
      <c r="D178" s="22">
        <f>E175/E2</f>
        <v>0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0" customFormat="1" ht="31.5">
      <c r="A179" s="21" t="s">
        <v>303</v>
      </c>
      <c r="B179" s="9" t="s">
        <v>91</v>
      </c>
      <c r="C179" s="9" t="s">
        <v>55</v>
      </c>
      <c r="D179" s="9" t="s">
        <v>43</v>
      </c>
      <c r="E179" s="36">
        <v>0</v>
      </c>
      <c r="F179" s="36" t="s">
        <v>148</v>
      </c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0" customFormat="1" ht="15.75">
      <c r="A180" s="21" t="s">
        <v>304</v>
      </c>
      <c r="B180" s="9" t="s">
        <v>92</v>
      </c>
      <c r="C180" s="9" t="s">
        <v>55</v>
      </c>
      <c r="D180" s="9" t="s">
        <v>17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0" customFormat="1" ht="15.75">
      <c r="A181" s="21" t="s">
        <v>305</v>
      </c>
      <c r="B181" s="9" t="s">
        <v>52</v>
      </c>
      <c r="C181" s="9" t="s">
        <v>55</v>
      </c>
      <c r="D181" s="9" t="s">
        <v>144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0" customFormat="1" ht="15.75">
      <c r="A182" s="21" t="s">
        <v>306</v>
      </c>
      <c r="B182" s="9" t="s">
        <v>93</v>
      </c>
      <c r="C182" s="9" t="s">
        <v>61</v>
      </c>
      <c r="D182" s="22">
        <f>E179/E2</f>
        <v>0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0" customFormat="1" ht="15.75">
      <c r="A183" s="21"/>
      <c r="B183" s="18" t="s">
        <v>110</v>
      </c>
      <c r="C183" s="9" t="s">
        <v>61</v>
      </c>
      <c r="D183" s="27">
        <f>SUM(D28,D34,D40,D46,D52,D62,D112,D150)</f>
        <v>106637.3786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4" ht="15.75">
      <c r="A184" s="42" t="s">
        <v>112</v>
      </c>
      <c r="B184" s="42"/>
      <c r="C184" s="42"/>
      <c r="D184" s="42"/>
    </row>
    <row r="185" spans="1:5" ht="15.75">
      <c r="A185" s="7" t="s">
        <v>113</v>
      </c>
      <c r="B185" s="8" t="s">
        <v>114</v>
      </c>
      <c r="C185" s="8" t="s">
        <v>115</v>
      </c>
      <c r="D185" s="34">
        <v>0</v>
      </c>
      <c r="E185" s="3" t="s">
        <v>152</v>
      </c>
    </row>
    <row r="186" spans="1:5" ht="15.75">
      <c r="A186" s="7" t="s">
        <v>116</v>
      </c>
      <c r="B186" s="8" t="s">
        <v>117</v>
      </c>
      <c r="C186" s="8" t="s">
        <v>115</v>
      </c>
      <c r="D186" s="34">
        <v>0</v>
      </c>
      <c r="E186" s="3" t="s">
        <v>152</v>
      </c>
    </row>
    <row r="187" spans="1:5" ht="15.75">
      <c r="A187" s="7" t="s">
        <v>118</v>
      </c>
      <c r="B187" s="8" t="s">
        <v>119</v>
      </c>
      <c r="C187" s="8" t="s">
        <v>115</v>
      </c>
      <c r="D187" s="8">
        <v>0</v>
      </c>
      <c r="E187" s="3" t="s">
        <v>152</v>
      </c>
    </row>
    <row r="188" spans="1:5" ht="15.75">
      <c r="A188" s="7" t="s">
        <v>120</v>
      </c>
      <c r="B188" s="8" t="s">
        <v>121</v>
      </c>
      <c r="C188" s="8" t="s">
        <v>61</v>
      </c>
      <c r="D188" s="35">
        <f>'[4]непоср 2019'!$Z$28</f>
        <v>-40.74</v>
      </c>
      <c r="E188" s="3" t="s">
        <v>152</v>
      </c>
    </row>
    <row r="189" spans="1:4" ht="15.75">
      <c r="A189" s="42" t="s">
        <v>122</v>
      </c>
      <c r="B189" s="42"/>
      <c r="C189" s="42"/>
      <c r="D189" s="42"/>
    </row>
    <row r="190" spans="1:5" ht="31.5">
      <c r="A190" s="7" t="s">
        <v>123</v>
      </c>
      <c r="B190" s="8" t="s">
        <v>60</v>
      </c>
      <c r="C190" s="8" t="s">
        <v>61</v>
      </c>
      <c r="D190" s="8">
        <v>0</v>
      </c>
      <c r="E190" s="3" t="s">
        <v>155</v>
      </c>
    </row>
    <row r="191" spans="1:5" ht="31.5">
      <c r="A191" s="7" t="s">
        <v>124</v>
      </c>
      <c r="B191" s="8" t="s">
        <v>62</v>
      </c>
      <c r="C191" s="8" t="s">
        <v>61</v>
      </c>
      <c r="D191" s="8">
        <v>0</v>
      </c>
      <c r="E191" s="3" t="s">
        <v>155</v>
      </c>
    </row>
    <row r="192" spans="1:5" ht="31.5">
      <c r="A192" s="7" t="s">
        <v>125</v>
      </c>
      <c r="B192" s="8" t="s">
        <v>64</v>
      </c>
      <c r="C192" s="8" t="s">
        <v>61</v>
      </c>
      <c r="D192" s="8">
        <v>0</v>
      </c>
      <c r="E192" s="3" t="s">
        <v>155</v>
      </c>
    </row>
    <row r="193" spans="1:5" ht="31.5">
      <c r="A193" s="7" t="s">
        <v>126</v>
      </c>
      <c r="B193" s="8" t="s">
        <v>84</v>
      </c>
      <c r="C193" s="8" t="s">
        <v>61</v>
      </c>
      <c r="D193" s="8">
        <v>0</v>
      </c>
      <c r="E193" s="3" t="s">
        <v>155</v>
      </c>
    </row>
    <row r="194" spans="1:5" ht="31.5">
      <c r="A194" s="7" t="s">
        <v>127</v>
      </c>
      <c r="B194" s="8" t="s">
        <v>128</v>
      </c>
      <c r="C194" s="8" t="s">
        <v>61</v>
      </c>
      <c r="D194" s="8">
        <v>0</v>
      </c>
      <c r="E194" s="3" t="s">
        <v>155</v>
      </c>
    </row>
    <row r="195" spans="1:5" ht="31.5">
      <c r="A195" s="7" t="s">
        <v>129</v>
      </c>
      <c r="B195" s="8" t="s">
        <v>86</v>
      </c>
      <c r="C195" s="8" t="s">
        <v>61</v>
      </c>
      <c r="D195" s="8">
        <v>0</v>
      </c>
      <c r="E195" s="3" t="s">
        <v>155</v>
      </c>
    </row>
    <row r="196" spans="1:4" ht="15.75">
      <c r="A196" s="42" t="s">
        <v>130</v>
      </c>
      <c r="B196" s="42"/>
      <c r="C196" s="42"/>
      <c r="D196" s="42"/>
    </row>
    <row r="197" spans="1:5" ht="31.5">
      <c r="A197" s="7" t="s">
        <v>131</v>
      </c>
      <c r="B197" s="8" t="s">
        <v>114</v>
      </c>
      <c r="C197" s="8" t="s">
        <v>115</v>
      </c>
      <c r="D197" s="8">
        <v>0</v>
      </c>
      <c r="E197" s="3" t="s">
        <v>155</v>
      </c>
    </row>
    <row r="198" spans="1:5" ht="31.5">
      <c r="A198" s="7" t="s">
        <v>132</v>
      </c>
      <c r="B198" s="8" t="s">
        <v>117</v>
      </c>
      <c r="C198" s="8" t="s">
        <v>115</v>
      </c>
      <c r="D198" s="8">
        <v>0</v>
      </c>
      <c r="E198" s="3" t="s">
        <v>155</v>
      </c>
    </row>
    <row r="199" spans="1:5" ht="31.5">
      <c r="A199" s="7" t="s">
        <v>133</v>
      </c>
      <c r="B199" s="8" t="s">
        <v>134</v>
      </c>
      <c r="C199" s="8" t="s">
        <v>115</v>
      </c>
      <c r="D199" s="8">
        <v>0</v>
      </c>
      <c r="E199" s="3" t="s">
        <v>155</v>
      </c>
    </row>
    <row r="200" spans="1:5" ht="31.5">
      <c r="A200" s="7" t="s">
        <v>135</v>
      </c>
      <c r="B200" s="8" t="s">
        <v>121</v>
      </c>
      <c r="C200" s="8" t="s">
        <v>61</v>
      </c>
      <c r="D200" s="8">
        <v>0</v>
      </c>
      <c r="E200" s="3" t="s">
        <v>155</v>
      </c>
    </row>
    <row r="201" spans="1:4" ht="15.75">
      <c r="A201" s="42" t="s">
        <v>136</v>
      </c>
      <c r="B201" s="42"/>
      <c r="C201" s="42"/>
      <c r="D201" s="42"/>
    </row>
    <row r="202" spans="1:5" ht="15.75">
      <c r="A202" s="7" t="s">
        <v>137</v>
      </c>
      <c r="B202" s="8" t="s">
        <v>138</v>
      </c>
      <c r="C202" s="8" t="s">
        <v>115</v>
      </c>
      <c r="D202" s="8">
        <v>1</v>
      </c>
      <c r="E202" s="3" t="s">
        <v>154</v>
      </c>
    </row>
    <row r="203" spans="1:5" ht="15.75">
      <c r="A203" s="7" t="s">
        <v>139</v>
      </c>
      <c r="B203" s="8" t="s">
        <v>140</v>
      </c>
      <c r="C203" s="8" t="s">
        <v>115</v>
      </c>
      <c r="D203" s="8">
        <v>1</v>
      </c>
      <c r="E203" s="3" t="s">
        <v>154</v>
      </c>
    </row>
    <row r="204" spans="1:5" ht="31.5">
      <c r="A204" s="7" t="s">
        <v>141</v>
      </c>
      <c r="B204" s="8" t="s">
        <v>142</v>
      </c>
      <c r="C204" s="8" t="s">
        <v>61</v>
      </c>
      <c r="D204" s="8">
        <v>4515.78</v>
      </c>
      <c r="E204" s="3" t="s">
        <v>154</v>
      </c>
    </row>
    <row r="208" spans="1:4" ht="15.75">
      <c r="A208" s="40" t="s">
        <v>164</v>
      </c>
      <c r="B208" s="40"/>
      <c r="D208" s="28" t="s">
        <v>156</v>
      </c>
    </row>
  </sheetData>
  <sheetProtection password="CC29" sheet="1" objects="1" scenarios="1" selectLockedCells="1" selectUnlockedCells="1"/>
  <mergeCells count="9">
    <mergeCell ref="A208:B208"/>
    <mergeCell ref="F53:F54"/>
    <mergeCell ref="A201:D201"/>
    <mergeCell ref="A2:D2"/>
    <mergeCell ref="A26:D26"/>
    <mergeCell ref="A8:D8"/>
    <mergeCell ref="A184:D184"/>
    <mergeCell ref="A189:D189"/>
    <mergeCell ref="A196:D19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3" manualBreakCount="3">
    <brk id="60" max="3" man="1"/>
    <brk id="124" max="3" man="1"/>
    <brk id="18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2021-03-30T07:41:20Z</dcterms:modified>
  <cp:category/>
  <cp:version/>
  <cp:contentType/>
  <cp:contentStatus/>
</cp:coreProperties>
</file>