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<sst xmlns="http://schemas.openxmlformats.org/spreadsheetml/2006/main" count="935" uniqueCount="387">
  <si>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</si>
  <si>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</si>
  <si>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</si>
  <si>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</si>
  <si>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</si>
  <si>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</si>
  <si>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</si>
  <si>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</si>
  <si>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</si>
  <si>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</si>
  <si>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</si>
  <si>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</si>
  <si>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</si>
  <si>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</si>
  <si>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</si>
  <si>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</si>
  <si>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</si>
  <si>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</si>
  <si>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</si>
  <si>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</si>
  <si>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</si>
  <si>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</si>
  <si>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</si>
  <si>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</si>
  <si>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</si>
  <si>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</si>
  <si>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</si>
  <si>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</si>
  <si>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</si>
  <si>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</si>
  <si>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</si>
  <si>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</si>
  <si>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</si>
  <si>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</si>
  <si>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</si>
  <si>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</si>
  <si>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</si>
  <si>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</si>
  <si>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</si>
  <si>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</si>
  <si>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</si>
  <si>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</si>
  <si>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</si>
  <si>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</si>
  <si>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</si>
  <si>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</si>
  <si>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</si>
  <si>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</si>
  <si>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</si>
  <si>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</si>
  <si>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</si>
  <si>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</si>
  <si>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</si>
  <si>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</si>
  <si>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</si>
  <si>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</si>
  <si>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</si>
  <si>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</si>
  <si>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</si>
  <si>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</si>
  <si>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</si>
  <si>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</si>
  <si>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</si>
  <si>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</si>
  <si>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</si>
  <si>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</si>
  <si>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</si>
  <si>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</si>
  <si>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</si>
  <si>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</si>
  <si>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</si>
  <si>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</si>
  <si>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</si>
  <si>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</si>
  <si>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</si>
  <si>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</si>
  <si>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</si>
  <si>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</si>
  <si>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</si>
  <si>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</si>
  <si>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</si>
  <si>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</si>
  <si>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</si>
  <si>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</si>
  <si>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</si>
  <si>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</si>
  <si>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</si>
  <si>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</si>
  <si>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</si>
  <si>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</si>
  <si>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</si>
  <si>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</si>
  <si>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</si>
  <si>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</si>
  <si>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</si>
  <si>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</si>
  <si>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</si>
  <si>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</si>
  <si>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</si>
  <si>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</si>
  <si>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</si>
  <si>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</si>
  <si>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</si>
  <si>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</si>
  <si>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</si>
  <si>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</si>
  <si>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</si>
  <si>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</si>
  <si>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</si>
  <si>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</si>
  <si>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</si>
  <si>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</si>
  <si>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</si>
  <si>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</si>
  <si>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</si>
  <si>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</si>
  <si>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</si>
  <si>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</si>
  <si>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</si>
  <si>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</si>
  <si>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</si>
  <si>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</si>
  <si>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</si>
  <si>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</si>
  <si>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</si>
  <si>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</si>
  <si>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</si>
  <si>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</si>
  <si>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</si>
  <si>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</si>
  <si>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</si>
  <si>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</si>
  <si>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</si>
  <si>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</si>
  <si>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</si>
  <si>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</si>
  <si>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</si>
  <si>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</si>
  <si>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</si>
  <si>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</si>
  <si>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</si>
  <si>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</si>
  <si>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</si>
  <si>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</si>
  <si>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</si>
  <si>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</si>
  <si>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</si>
  <si>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</si>
  <si>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</si>
  <si>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</si>
  <si>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</si>
  <si>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</si>
  <si>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</si>
  <si>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</si>
  <si>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</si>
  <si>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</si>
  <si>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</si>
  <si>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</si>
  <si>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</si>
  <si>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</si>
  <si>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</si>
  <si>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</si>
  <si>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</si>
  <si>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</si>
  <si>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</si>
  <si>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</si>
  <si>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</si>
  <si>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</si>
  <si>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</si>
  <si>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</si>
  <si>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</si>
  <si>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</si>
  <si>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</si>
  <si>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</si>
  <si>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</si>
  <si>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</si>
  <si>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</si>
  <si>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</si>
  <si>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</si>
  <si>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</si>
  <si>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</si>
  <si>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</si>
  <si>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</si>
  <si>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</si>
  <si>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</si>
  <si>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</si>
  <si>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</si>
  <si>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</si>
  <si>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</si>
  <si>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</si>
  <si>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</si>
  <si>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</si>
  <si>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</si>
  <si>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</si>
  <si>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</si>
  <si>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</si>
  <si>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</si>
  <si>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</si>
  <si>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</si>
  <si>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</si>
  <si>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</si>
  <si>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</si>
  <si>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</si>
  <si>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</si>
  <si>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</si>
  <si>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</si>
  <si>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</si>
  <si>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</si>
  <si>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</si>
  <si>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</si>
  <si>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</si>
  <si>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</si>
  <si>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</si>
  <si>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</si>
  <si>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</si>
  <si>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</si>
  <si>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</si>
  <si>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</si>
  <si>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</si>
  <si>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</si>
  <si>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</si>
  <si>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</si>
  <si>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</si>
  <si>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</si>
  <si>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</si>
  <si>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</si>
  <si>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</si>
  <si>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</si>
  <si>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</si>
  <si>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</si>
  <si>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</si>
  <si>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4а  ул. Кузнечная в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</si>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</sst>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0;&#1091;&#1079;&#1085;&#1077;&#1095;&#1085;&#1072;&#1103;,%20&#1076;.%204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C3">
            <v>2020</v>
          </cell>
        </row>
        <row r="37">
          <cell r="AC37">
            <v>0.175173</v>
          </cell>
        </row>
        <row r="41">
          <cell r="AC41">
            <v>0.163349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AC124">
            <v>114509.08127999997</v>
          </cell>
        </row>
        <row r="125">
          <cell r="AC125">
            <v>126716.10288000008</v>
          </cell>
        </row>
        <row r="126">
          <cell r="AC126">
            <v>29703.696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-116379.19599999994</v>
          </cell>
        </row>
        <row r="25">
          <cell r="D25">
            <v>62740.63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B236" sqref="B236"/>
    </sheetView>
  </sheetViews>
  <sheetFormatPr defaultColWidth="9.140625" defaultRowHeight="15"/>
  <cols>
    <col min="1" max="1" width="9.140625" style="23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12" width="9.140625" style="17" hidden="1" customWidth="1"/>
    <col min="13" max="22" width="9.140625" style="17" customWidth="1"/>
    <col min="23" max="16384" width="9.140625" style="2" customWidth="1"/>
  </cols>
  <sheetData>
    <row r="1" ht="15.75">
      <c r="E1" s="17" t="s">
        <v>198</v>
      </c>
    </row>
    <row r="2" spans="1:22" s="5" customFormat="1" ht="33.75" customHeight="1">
      <c r="A2" s="24" t="s">
        <v>231</v>
      </c>
      <c r="B2" s="24"/>
      <c r="C2" s="24"/>
      <c r="D2" s="24"/>
      <c r="E2" s="4">
        <v>2020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0</v>
      </c>
    </row>
    <row r="10" spans="1:4" ht="15.75">
      <c r="A10" s="6" t="s">
        <v>58</v>
      </c>
      <c r="B10" s="1" t="s">
        <v>74</v>
      </c>
      <c r="C10" s="1" t="s">
        <v>73</v>
      </c>
      <c r="D10" s="15">
        <f>'[3]по форме'!$D$24</f>
        <v>-116379.19599999994</v>
      </c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62740.63</v>
      </c>
    </row>
    <row r="12" spans="1:4" ht="31.5">
      <c r="A12" s="6" t="s">
        <v>77</v>
      </c>
      <c r="B12" s="1" t="s">
        <v>78</v>
      </c>
      <c r="C12" s="1" t="s">
        <v>73</v>
      </c>
      <c r="D12" s="15">
        <f>D13+D14+D15</f>
        <v>270928.88016000006</v>
      </c>
    </row>
    <row r="13" spans="1:4" ht="15.75">
      <c r="A13" s="6" t="s">
        <v>94</v>
      </c>
      <c r="B13" s="25" t="s">
        <v>79</v>
      </c>
      <c r="C13" s="1" t="s">
        <v>73</v>
      </c>
      <c r="D13" s="15">
        <f>'[2]УК 2019'!$AC$125</f>
        <v>126716.10288000008</v>
      </c>
    </row>
    <row r="14" spans="1:4" ht="15.75">
      <c r="A14" s="6" t="s">
        <v>95</v>
      </c>
      <c r="B14" s="25" t="s">
        <v>80</v>
      </c>
      <c r="C14" s="1" t="s">
        <v>73</v>
      </c>
      <c r="D14" s="15">
        <f>'[2]УК 2019'!$AC$124</f>
        <v>114509.08127999997</v>
      </c>
    </row>
    <row r="15" spans="1:4" ht="15.75">
      <c r="A15" s="6" t="s">
        <v>96</v>
      </c>
      <c r="B15" s="25" t="s">
        <v>81</v>
      </c>
      <c r="C15" s="1" t="s">
        <v>73</v>
      </c>
      <c r="D15" s="15">
        <f>'[2]УК 2019'!$AC$126</f>
        <v>29703.696</v>
      </c>
    </row>
    <row r="16" spans="1:6" ht="15.75">
      <c r="A16" s="25" t="s">
        <v>82</v>
      </c>
      <c r="B16" s="25" t="s">
        <v>83</v>
      </c>
      <c r="C16" s="25" t="s">
        <v>73</v>
      </c>
      <c r="D16" s="26">
        <f>D17</f>
        <v>204084.16016000006</v>
      </c>
      <c r="E16" s="17">
        <v>271056.3</v>
      </c>
      <c r="F16" s="17" t="s">
        <v>230</v>
      </c>
    </row>
    <row r="17" spans="1:4" ht="31.5">
      <c r="A17" s="25" t="s">
        <v>59</v>
      </c>
      <c r="B17" s="25" t="s">
        <v>97</v>
      </c>
      <c r="C17" s="25" t="s">
        <v>73</v>
      </c>
      <c r="D17" s="26">
        <f>D12-D25+D246+D262</f>
        <v>204084.16016000006</v>
      </c>
    </row>
    <row r="18" spans="1:4" ht="31.5">
      <c r="A18" s="25" t="s">
        <v>84</v>
      </c>
      <c r="B18" s="25" t="s">
        <v>98</v>
      </c>
      <c r="C18" s="25" t="s">
        <v>73</v>
      </c>
      <c r="D18" s="26">
        <v>0</v>
      </c>
    </row>
    <row r="19" spans="1:4" ht="15.75">
      <c r="A19" s="25" t="s">
        <v>60</v>
      </c>
      <c r="B19" s="25" t="s">
        <v>85</v>
      </c>
      <c r="C19" s="25" t="s">
        <v>73</v>
      </c>
      <c r="D19" s="26">
        <v>0</v>
      </c>
    </row>
    <row r="20" spans="1:4" ht="15.75">
      <c r="A20" s="25" t="s">
        <v>61</v>
      </c>
      <c r="B20" s="25" t="s">
        <v>86</v>
      </c>
      <c r="C20" s="25" t="s">
        <v>73</v>
      </c>
      <c r="D20" s="26">
        <v>0</v>
      </c>
    </row>
    <row r="21" spans="1:4" ht="15.75">
      <c r="A21" s="25" t="s">
        <v>87</v>
      </c>
      <c r="B21" s="25" t="s">
        <v>88</v>
      </c>
      <c r="C21" s="25" t="s">
        <v>73</v>
      </c>
      <c r="D21" s="26">
        <v>0</v>
      </c>
    </row>
    <row r="22" spans="1:4" ht="15.75">
      <c r="A22" s="25" t="s">
        <v>89</v>
      </c>
      <c r="B22" s="25" t="s">
        <v>90</v>
      </c>
      <c r="C22" s="25" t="s">
        <v>73</v>
      </c>
      <c r="D22" s="26">
        <f>D16+D10+D9</f>
        <v>87704.96416000012</v>
      </c>
    </row>
    <row r="23" spans="1:4" ht="15.75">
      <c r="A23" s="25" t="s">
        <v>91</v>
      </c>
      <c r="B23" s="25" t="s">
        <v>99</v>
      </c>
      <c r="C23" s="25" t="s">
        <v>73</v>
      </c>
      <c r="D23" s="26">
        <v>1964.86</v>
      </c>
    </row>
    <row r="24" spans="1:4" ht="15.75">
      <c r="A24" s="25" t="s">
        <v>92</v>
      </c>
      <c r="B24" s="25" t="s">
        <v>100</v>
      </c>
      <c r="C24" s="25" t="s">
        <v>73</v>
      </c>
      <c r="D24" s="26">
        <f>D22-D241</f>
        <v>-176535.91511999987</v>
      </c>
    </row>
    <row r="25" spans="1:5" ht="15.75">
      <c r="A25" s="25" t="s">
        <v>93</v>
      </c>
      <c r="B25" s="25" t="s">
        <v>101</v>
      </c>
      <c r="C25" s="25" t="s">
        <v>73</v>
      </c>
      <c r="D25" s="26">
        <v>60243.16</v>
      </c>
      <c r="E25" s="27">
        <f>D12-(D16+D10)+D246-D24+D11</f>
        <v>415898.9011199998</v>
      </c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20724.15</v>
      </c>
      <c r="E28" s="14">
        <v>20724.15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1">
        <f>E28/E2</f>
        <v>10.259480198019803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21509.38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1090.8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0.5399999999999999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17">
        <v>625.39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0.3095990099009901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5591.41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2.7680247524752475</v>
      </c>
    </row>
    <row r="47" spans="1:5" ht="31.5">
      <c r="A47" s="6" t="s">
        <v>213</v>
      </c>
      <c r="B47" s="1" t="s">
        <v>106</v>
      </c>
      <c r="C47" s="1" t="s">
        <v>67</v>
      </c>
      <c r="D47" s="1" t="s">
        <v>14</v>
      </c>
      <c r="E47" s="17">
        <v>14015.54</v>
      </c>
    </row>
    <row r="48" spans="1:4" ht="15.75">
      <c r="A48" s="6" t="s">
        <v>214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215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216</v>
      </c>
      <c r="B50" s="1" t="s">
        <v>108</v>
      </c>
      <c r="C50" s="1" t="s">
        <v>73</v>
      </c>
      <c r="D50" s="7">
        <f>E47/E2</f>
        <v>6.938386138613862</v>
      </c>
    </row>
    <row r="51" spans="1:5" ht="47.25">
      <c r="A51" s="6" t="s">
        <v>217</v>
      </c>
      <c r="B51" s="1" t="s">
        <v>106</v>
      </c>
      <c r="C51" s="1" t="s">
        <v>67</v>
      </c>
      <c r="D51" s="7" t="s">
        <v>202</v>
      </c>
      <c r="E51" s="17">
        <v>186.24</v>
      </c>
    </row>
    <row r="52" spans="1:4" ht="15.75">
      <c r="A52" s="6" t="s">
        <v>218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219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220</v>
      </c>
      <c r="B54" s="1" t="s">
        <v>108</v>
      </c>
      <c r="C54" s="1" t="s">
        <v>73</v>
      </c>
      <c r="D54" s="7">
        <f>E51/E2</f>
        <v>0.0921980198019802</v>
      </c>
    </row>
    <row r="55" spans="1:5" ht="31.5">
      <c r="A55" s="6" t="s">
        <v>221</v>
      </c>
      <c r="B55" s="1" t="s">
        <v>106</v>
      </c>
      <c r="C55" s="1" t="s">
        <v>67</v>
      </c>
      <c r="D55" s="7" t="s">
        <v>201</v>
      </c>
      <c r="E55" s="17">
        <v>0</v>
      </c>
    </row>
    <row r="56" spans="1:4" ht="15.75">
      <c r="A56" s="6" t="s">
        <v>222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223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224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18265.35</v>
      </c>
      <c r="E60" s="14">
        <v>18265.35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1">
        <f>E60/E2</f>
        <v>9.042252475247524</v>
      </c>
      <c r="E64" s="4"/>
    </row>
    <row r="65" spans="1:22" s="5" customFormat="1" ht="25.5" customHeight="1">
      <c r="A65" s="18" t="s">
        <v>236</v>
      </c>
      <c r="B65" s="3" t="s">
        <v>104</v>
      </c>
      <c r="C65" s="3" t="s">
        <v>67</v>
      </c>
      <c r="D65" s="3" t="s">
        <v>228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237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238</v>
      </c>
      <c r="B67" s="1" t="s">
        <v>106</v>
      </c>
      <c r="C67" s="1" t="s">
        <v>67</v>
      </c>
      <c r="D67" s="1" t="s">
        <v>228</v>
      </c>
      <c r="E67" s="4"/>
    </row>
    <row r="68" spans="1:5" ht="15.75">
      <c r="A68" s="6" t="s">
        <v>239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240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241</v>
      </c>
      <c r="B70" s="1" t="s">
        <v>108</v>
      </c>
      <c r="C70" s="1" t="s">
        <v>73</v>
      </c>
      <c r="D70" s="1">
        <v>0</v>
      </c>
      <c r="E70" s="4"/>
    </row>
    <row r="71" spans="1:22" s="5" customFormat="1" ht="27.75" customHeight="1">
      <c r="A71" s="18" t="s">
        <v>242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243</v>
      </c>
      <c r="B72" s="1" t="s">
        <v>105</v>
      </c>
      <c r="C72" s="1" t="s">
        <v>73</v>
      </c>
      <c r="D72" s="1">
        <f>E72</f>
        <v>29703.7</v>
      </c>
      <c r="E72" s="4">
        <v>29703.7</v>
      </c>
    </row>
    <row r="73" spans="1:5" ht="31.5">
      <c r="A73" s="6" t="s">
        <v>244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245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246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247</v>
      </c>
      <c r="B76" s="1" t="s">
        <v>108</v>
      </c>
      <c r="C76" s="1" t="s">
        <v>73</v>
      </c>
      <c r="D76" s="21">
        <f>E72/E2</f>
        <v>14.70480198019802</v>
      </c>
      <c r="E76" s="4"/>
    </row>
    <row r="77" spans="1:22" s="5" customFormat="1" ht="31.5">
      <c r="A77" s="18" t="s">
        <v>135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9011.06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17">
        <v>9011.06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1">
        <f>E79/E2</f>
        <v>4.460920792079207</v>
      </c>
    </row>
    <row r="83" spans="1:22" s="5" customFormat="1" ht="31.5">
      <c r="A83" s="18" t="s">
        <v>141</v>
      </c>
      <c r="B83" s="3" t="s">
        <v>104</v>
      </c>
      <c r="C83" s="3" t="s">
        <v>67</v>
      </c>
      <c r="D83" s="3" t="s">
        <v>55</v>
      </c>
      <c r="E83" s="17">
        <v>3249.18</v>
      </c>
      <c r="F83" s="4" t="s">
        <v>211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3249.18</v>
      </c>
      <c r="F84" s="17">
        <v>44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1">
        <f>E83/F84</f>
        <v>73.845</v>
      </c>
    </row>
    <row r="89" spans="1:22" s="5" customFormat="1" ht="47.25">
      <c r="A89" s="18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333.84</v>
      </c>
      <c r="F90" s="1">
        <v>278.2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17">
        <v>0</v>
      </c>
      <c r="F91" s="19" t="s">
        <v>225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250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251</v>
      </c>
      <c r="B94" s="1" t="s">
        <v>108</v>
      </c>
      <c r="C94" s="1" t="s">
        <v>73</v>
      </c>
      <c r="D94" s="21">
        <f>E91/F90</f>
        <v>0</v>
      </c>
      <c r="F94" s="1" t="s">
        <v>212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17">
        <v>333.84</v>
      </c>
      <c r="F95" s="1">
        <f>F90</f>
        <v>278.2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255</v>
      </c>
      <c r="B98" s="1" t="s">
        <v>108</v>
      </c>
      <c r="C98" s="1" t="s">
        <v>73</v>
      </c>
      <c r="D98" s="21">
        <f>E95/F95</f>
        <v>1.2</v>
      </c>
    </row>
    <row r="99" spans="1:22" s="5" customFormat="1" ht="63">
      <c r="A99" s="18" t="s">
        <v>151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7">
        <f>E101+E105+E113+E117+E121+E125+E129+E133+E137+E141+E145+E149+E153+E109</f>
        <v>48864.53</v>
      </c>
    </row>
    <row r="101" spans="1:5" ht="31.5">
      <c r="A101" s="6" t="s">
        <v>256</v>
      </c>
      <c r="B101" s="1" t="s">
        <v>106</v>
      </c>
      <c r="C101" s="1" t="s">
        <v>67</v>
      </c>
      <c r="D101" s="1" t="s">
        <v>27</v>
      </c>
      <c r="E101" s="17">
        <f>420.06+393.3</f>
        <v>813.36</v>
      </c>
    </row>
    <row r="102" spans="1:4" ht="15.75">
      <c r="A102" s="6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259</v>
      </c>
      <c r="B104" s="1" t="s">
        <v>108</v>
      </c>
      <c r="C104" s="1" t="s">
        <v>73</v>
      </c>
      <c r="D104" s="21">
        <f>E101/E2</f>
        <v>0.4026534653465347</v>
      </c>
    </row>
    <row r="105" spans="1:5" ht="31.5">
      <c r="A105" s="6" t="s">
        <v>260</v>
      </c>
      <c r="B105" s="1" t="s">
        <v>106</v>
      </c>
      <c r="C105" s="1" t="s">
        <v>67</v>
      </c>
      <c r="D105" s="1" t="s">
        <v>28</v>
      </c>
      <c r="E105" s="16">
        <v>2408.85</v>
      </c>
    </row>
    <row r="106" spans="1:4" ht="15.75">
      <c r="A106" s="6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263</v>
      </c>
      <c r="B108" s="1" t="s">
        <v>108</v>
      </c>
      <c r="C108" s="1" t="s">
        <v>73</v>
      </c>
      <c r="D108" s="21">
        <f>E105/E2</f>
        <v>1.1925</v>
      </c>
    </row>
    <row r="109" spans="1:5" ht="31.5">
      <c r="A109" s="6" t="s">
        <v>264</v>
      </c>
      <c r="B109" s="1" t="s">
        <v>106</v>
      </c>
      <c r="C109" s="1" t="s">
        <v>67</v>
      </c>
      <c r="D109" s="21" t="s">
        <v>229</v>
      </c>
      <c r="E109" s="17">
        <v>662.76</v>
      </c>
    </row>
    <row r="110" spans="1:4" ht="15.75">
      <c r="A110" s="6" t="s">
        <v>265</v>
      </c>
      <c r="B110" s="1" t="s">
        <v>107</v>
      </c>
      <c r="C110" s="1" t="s">
        <v>67</v>
      </c>
      <c r="D110" s="21" t="s">
        <v>24</v>
      </c>
    </row>
    <row r="111" spans="1:4" ht="15.75">
      <c r="A111" s="6" t="s">
        <v>266</v>
      </c>
      <c r="B111" s="1" t="s">
        <v>64</v>
      </c>
      <c r="C111" s="1" t="s">
        <v>67</v>
      </c>
      <c r="D111" s="21" t="s">
        <v>10</v>
      </c>
    </row>
    <row r="112" spans="1:4" ht="15.75">
      <c r="A112" s="6" t="s">
        <v>267</v>
      </c>
      <c r="B112" s="1" t="s">
        <v>108</v>
      </c>
      <c r="C112" s="1" t="s">
        <v>73</v>
      </c>
      <c r="D112" s="21">
        <f>E109/E2</f>
        <v>0.3280990099009901</v>
      </c>
    </row>
    <row r="113" spans="1:5" ht="31.5">
      <c r="A113" s="6" t="s">
        <v>268</v>
      </c>
      <c r="B113" s="1" t="s">
        <v>106</v>
      </c>
      <c r="C113" s="1" t="s">
        <v>67</v>
      </c>
      <c r="D113" s="1" t="s">
        <v>3</v>
      </c>
      <c r="E113" s="17">
        <v>1328.29</v>
      </c>
    </row>
    <row r="114" spans="1:4" ht="15.75">
      <c r="A114" s="6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271</v>
      </c>
      <c r="B116" s="1" t="s">
        <v>108</v>
      </c>
      <c r="C116" s="1" t="s">
        <v>73</v>
      </c>
      <c r="D116" s="21">
        <f>E113/E2</f>
        <v>0.657569306930693</v>
      </c>
    </row>
    <row r="117" spans="1:5" ht="31.5">
      <c r="A117" s="6" t="s">
        <v>272</v>
      </c>
      <c r="B117" s="1" t="s">
        <v>106</v>
      </c>
      <c r="C117" s="1" t="s">
        <v>67</v>
      </c>
      <c r="D117" s="1" t="s">
        <v>2</v>
      </c>
      <c r="E117" s="17">
        <v>20139.02</v>
      </c>
    </row>
    <row r="118" spans="1:4" ht="15.75">
      <c r="A118" s="6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275</v>
      </c>
      <c r="B120" s="1" t="s">
        <v>108</v>
      </c>
      <c r="C120" s="1" t="s">
        <v>73</v>
      </c>
      <c r="D120" s="21">
        <f>E117/E2</f>
        <v>9.96981188118812</v>
      </c>
    </row>
    <row r="121" spans="1:5" ht="47.25">
      <c r="A121" s="6" t="s">
        <v>276</v>
      </c>
      <c r="B121" s="1" t="s">
        <v>106</v>
      </c>
      <c r="C121" s="1" t="s">
        <v>67</v>
      </c>
      <c r="D121" s="1" t="s">
        <v>32</v>
      </c>
      <c r="E121" s="17">
        <f>3718.73+8770.99</f>
        <v>12489.72</v>
      </c>
    </row>
    <row r="122" spans="1:4" ht="15.75">
      <c r="A122" s="6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279</v>
      </c>
      <c r="B124" s="1" t="s">
        <v>108</v>
      </c>
      <c r="C124" s="1" t="s">
        <v>73</v>
      </c>
      <c r="D124" s="21">
        <f>E121/E2</f>
        <v>6.1830297029702965</v>
      </c>
    </row>
    <row r="125" spans="1:5" ht="31.5">
      <c r="A125" s="6" t="s">
        <v>280</v>
      </c>
      <c r="B125" s="1" t="s">
        <v>106</v>
      </c>
      <c r="C125" s="1" t="s">
        <v>67</v>
      </c>
      <c r="D125" s="1" t="s">
        <v>34</v>
      </c>
      <c r="E125" s="17">
        <v>6880.12</v>
      </c>
    </row>
    <row r="126" spans="1:4" ht="15.75">
      <c r="A126" s="6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283</v>
      </c>
      <c r="B128" s="1" t="s">
        <v>108</v>
      </c>
      <c r="C128" s="1" t="s">
        <v>73</v>
      </c>
      <c r="D128" s="21">
        <f>E125/E2</f>
        <v>3.406</v>
      </c>
    </row>
    <row r="129" spans="1:5" ht="31.5">
      <c r="A129" s="6" t="s">
        <v>284</v>
      </c>
      <c r="B129" s="1" t="s">
        <v>106</v>
      </c>
      <c r="C129" s="1" t="s">
        <v>67</v>
      </c>
      <c r="D129" s="1" t="s">
        <v>36</v>
      </c>
      <c r="E129" s="17">
        <v>1995.15</v>
      </c>
    </row>
    <row r="130" spans="1:4" ht="15.75">
      <c r="A130" s="6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287</v>
      </c>
      <c r="B132" s="1" t="s">
        <v>108</v>
      </c>
      <c r="C132" s="1" t="s">
        <v>73</v>
      </c>
      <c r="D132" s="21">
        <f>E129/E2</f>
        <v>0.9876980198019802</v>
      </c>
    </row>
    <row r="133" spans="1:5" ht="31.5">
      <c r="A133" s="6" t="s">
        <v>288</v>
      </c>
      <c r="B133" s="1" t="s">
        <v>106</v>
      </c>
      <c r="C133" s="1" t="s">
        <v>67</v>
      </c>
      <c r="D133" s="1" t="s">
        <v>37</v>
      </c>
      <c r="E133" s="17">
        <v>1457.63</v>
      </c>
    </row>
    <row r="134" spans="1:4" ht="15.75">
      <c r="A134" s="6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291</v>
      </c>
      <c r="B136" s="1" t="s">
        <v>108</v>
      </c>
      <c r="C136" s="1" t="s">
        <v>73</v>
      </c>
      <c r="D136" s="21">
        <f>E133/E2</f>
        <v>0.7215990099009901</v>
      </c>
    </row>
    <row r="137" spans="1:5" ht="31.5">
      <c r="A137" s="6" t="s">
        <v>292</v>
      </c>
      <c r="B137" s="1" t="s">
        <v>106</v>
      </c>
      <c r="C137" s="1" t="s">
        <v>67</v>
      </c>
      <c r="D137" s="1" t="s">
        <v>208</v>
      </c>
      <c r="E137" s="17">
        <v>689.63</v>
      </c>
    </row>
    <row r="138" spans="1:4" ht="15.75">
      <c r="A138" s="6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295</v>
      </c>
      <c r="B140" s="1" t="s">
        <v>108</v>
      </c>
      <c r="C140" s="1" t="s">
        <v>73</v>
      </c>
      <c r="D140" s="21">
        <f>E137/E2</f>
        <v>0.34140099009900987</v>
      </c>
    </row>
    <row r="141" spans="1:5" ht="31.5">
      <c r="A141" s="6" t="s">
        <v>296</v>
      </c>
      <c r="B141" s="1" t="s">
        <v>106</v>
      </c>
      <c r="C141" s="1" t="s">
        <v>67</v>
      </c>
      <c r="D141" s="21" t="s">
        <v>207</v>
      </c>
      <c r="E141" s="17">
        <v>0</v>
      </c>
    </row>
    <row r="142" spans="1:4" ht="15.75">
      <c r="A142" s="6" t="s">
        <v>297</v>
      </c>
      <c r="B142" s="1" t="s">
        <v>107</v>
      </c>
      <c r="C142" s="1" t="s">
        <v>67</v>
      </c>
      <c r="D142" s="21" t="s">
        <v>31</v>
      </c>
    </row>
    <row r="143" spans="1:4" ht="15.75">
      <c r="A143" s="6" t="s">
        <v>298</v>
      </c>
      <c r="B143" s="1" t="s">
        <v>64</v>
      </c>
      <c r="C143" s="1" t="s">
        <v>67</v>
      </c>
      <c r="D143" s="21" t="s">
        <v>10</v>
      </c>
    </row>
    <row r="144" spans="1:4" ht="15.75">
      <c r="A144" s="6" t="s">
        <v>299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6" t="s">
        <v>300</v>
      </c>
      <c r="B145" s="1" t="s">
        <v>106</v>
      </c>
      <c r="C145" s="1" t="s">
        <v>67</v>
      </c>
      <c r="D145" s="21" t="s">
        <v>209</v>
      </c>
      <c r="E145" s="17">
        <v>0</v>
      </c>
    </row>
    <row r="146" spans="1:4" ht="15.75">
      <c r="A146" s="6" t="s">
        <v>301</v>
      </c>
      <c r="B146" s="1" t="s">
        <v>107</v>
      </c>
      <c r="C146" s="1" t="s">
        <v>67</v>
      </c>
      <c r="D146" s="21" t="s">
        <v>24</v>
      </c>
    </row>
    <row r="147" spans="1:4" ht="15.75">
      <c r="A147" s="6" t="s">
        <v>302</v>
      </c>
      <c r="B147" s="1" t="s">
        <v>64</v>
      </c>
      <c r="C147" s="1" t="s">
        <v>67</v>
      </c>
      <c r="D147" s="21" t="s">
        <v>10</v>
      </c>
    </row>
    <row r="148" spans="1:4" ht="15.75">
      <c r="A148" s="6" t="s">
        <v>303</v>
      </c>
      <c r="B148" s="1" t="s">
        <v>108</v>
      </c>
      <c r="C148" s="1" t="s">
        <v>73</v>
      </c>
      <c r="D148" s="21">
        <f>E145/E2</f>
        <v>0</v>
      </c>
    </row>
    <row r="149" spans="1:5" ht="31.5">
      <c r="A149" s="6" t="s">
        <v>304</v>
      </c>
      <c r="B149" s="1" t="s">
        <v>106</v>
      </c>
      <c r="C149" s="1" t="s">
        <v>67</v>
      </c>
      <c r="D149" s="21" t="s">
        <v>206</v>
      </c>
      <c r="E149" s="17">
        <v>0</v>
      </c>
    </row>
    <row r="150" spans="1:4" ht="15.75">
      <c r="A150" s="6" t="s">
        <v>305</v>
      </c>
      <c r="B150" s="1" t="s">
        <v>107</v>
      </c>
      <c r="C150" s="1" t="s">
        <v>67</v>
      </c>
      <c r="D150" s="21" t="s">
        <v>24</v>
      </c>
    </row>
    <row r="151" spans="1:4" ht="15.75">
      <c r="A151" s="6" t="s">
        <v>306</v>
      </c>
      <c r="B151" s="1" t="s">
        <v>64</v>
      </c>
      <c r="C151" s="1" t="s">
        <v>67</v>
      </c>
      <c r="D151" s="21" t="s">
        <v>10</v>
      </c>
    </row>
    <row r="152" spans="1:4" ht="15.75">
      <c r="A152" s="6" t="s">
        <v>307</v>
      </c>
      <c r="B152" s="1" t="s">
        <v>108</v>
      </c>
      <c r="C152" s="1" t="s">
        <v>73</v>
      </c>
      <c r="D152" s="21">
        <f>E149/E2</f>
        <v>0</v>
      </c>
    </row>
    <row r="153" spans="1:7" ht="31.5">
      <c r="A153" s="6" t="s">
        <v>308</v>
      </c>
      <c r="B153" s="1" t="s">
        <v>106</v>
      </c>
      <c r="C153" s="1" t="s">
        <v>67</v>
      </c>
      <c r="D153" s="1" t="s">
        <v>203</v>
      </c>
      <c r="E153" s="17">
        <v>0</v>
      </c>
      <c r="F153" s="10"/>
      <c r="G153" s="11"/>
    </row>
    <row r="154" spans="1:6" ht="15.75">
      <c r="A154" s="6" t="s">
        <v>309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311</v>
      </c>
      <c r="B156" s="1" t="s">
        <v>108</v>
      </c>
      <c r="C156" s="1" t="s">
        <v>73</v>
      </c>
      <c r="D156" s="21">
        <f>E153/E2</f>
        <v>0</v>
      </c>
    </row>
    <row r="157" spans="1:5" ht="47.25">
      <c r="A157" s="18" t="s">
        <v>312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313</v>
      </c>
      <c r="B158" s="1" t="s">
        <v>105</v>
      </c>
      <c r="C158" s="1" t="s">
        <v>73</v>
      </c>
      <c r="D158" s="7">
        <f>E159+E163+E167+E171+E175+E179+E183+E187+E191+E195</f>
        <v>108736.21927999999</v>
      </c>
      <c r="E158" s="4"/>
    </row>
    <row r="159" spans="1:6" ht="31.5">
      <c r="A159" s="6" t="s">
        <v>314</v>
      </c>
      <c r="B159" s="1" t="s">
        <v>106</v>
      </c>
      <c r="C159" s="1" t="s">
        <v>67</v>
      </c>
      <c r="D159" s="1" t="s">
        <v>39</v>
      </c>
      <c r="E159" s="4">
        <f>2148.426+88.82</f>
        <v>2237.246</v>
      </c>
      <c r="F159" s="17">
        <v>1</v>
      </c>
    </row>
    <row r="160" spans="1:5" ht="15.75">
      <c r="A160" s="6" t="s">
        <v>315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316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317</v>
      </c>
      <c r="B162" s="1" t="s">
        <v>108</v>
      </c>
      <c r="C162" s="1" t="s">
        <v>73</v>
      </c>
      <c r="D162" s="21">
        <f>E159/F159</f>
        <v>2237.246</v>
      </c>
      <c r="E162" s="4"/>
    </row>
    <row r="163" spans="1:6" ht="31.5">
      <c r="A163" s="6" t="s">
        <v>318</v>
      </c>
      <c r="B163" s="1" t="s">
        <v>106</v>
      </c>
      <c r="C163" s="1" t="s">
        <v>67</v>
      </c>
      <c r="D163" s="1" t="s">
        <v>227</v>
      </c>
      <c r="E163" s="14">
        <f>('[1]ук(2016)'!$AC$37+'[1]ук(2016)'!$AC$41)*12*'[1]ук(2016)'!$AC$3+5477.68</f>
        <v>13683.45328</v>
      </c>
      <c r="F163" s="17">
        <v>1</v>
      </c>
    </row>
    <row r="164" spans="1:5" ht="15.75">
      <c r="A164" s="6" t="s">
        <v>319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320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321</v>
      </c>
      <c r="B166" s="1" t="s">
        <v>108</v>
      </c>
      <c r="C166" s="1" t="s">
        <v>73</v>
      </c>
      <c r="D166" s="21">
        <f>E163/F163</f>
        <v>13683.45328</v>
      </c>
      <c r="E166" s="4"/>
    </row>
    <row r="167" spans="1:5" ht="31.5">
      <c r="A167" s="6" t="s">
        <v>322</v>
      </c>
      <c r="B167" s="1" t="s">
        <v>106</v>
      </c>
      <c r="C167" s="1" t="s">
        <v>67</v>
      </c>
      <c r="D167" s="1" t="s">
        <v>41</v>
      </c>
      <c r="E167" s="17">
        <f>948.95+5335.92</f>
        <v>6284.87</v>
      </c>
    </row>
    <row r="168" spans="1:4" ht="15.75">
      <c r="A168" s="6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325</v>
      </c>
      <c r="B170" s="1" t="s">
        <v>108</v>
      </c>
      <c r="C170" s="1" t="s">
        <v>73</v>
      </c>
      <c r="D170" s="21">
        <f>E167/E2</f>
        <v>3.111321782178218</v>
      </c>
    </row>
    <row r="171" spans="1:5" ht="31.5">
      <c r="A171" s="6" t="s">
        <v>326</v>
      </c>
      <c r="B171" s="1" t="s">
        <v>106</v>
      </c>
      <c r="C171" s="1" t="s">
        <v>67</v>
      </c>
      <c r="D171" s="1" t="s">
        <v>42</v>
      </c>
      <c r="E171" s="17">
        <f>386.82+622.14</f>
        <v>1008.96</v>
      </c>
    </row>
    <row r="172" spans="1:4" ht="15.75">
      <c r="A172" s="6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329</v>
      </c>
      <c r="B174" s="1" t="s">
        <v>108</v>
      </c>
      <c r="C174" s="1" t="s">
        <v>73</v>
      </c>
      <c r="D174" s="21">
        <f>E171/E2</f>
        <v>0.4994851485148515</v>
      </c>
    </row>
    <row r="175" spans="1:6" ht="31.5">
      <c r="A175" s="6" t="s">
        <v>330</v>
      </c>
      <c r="B175" s="1" t="s">
        <v>106</v>
      </c>
      <c r="C175" s="1" t="s">
        <v>67</v>
      </c>
      <c r="D175" s="1" t="s">
        <v>43</v>
      </c>
      <c r="E175" s="17">
        <f>9748.56+1308.88</f>
        <v>11057.439999999999</v>
      </c>
      <c r="F175" s="17" t="s">
        <v>235</v>
      </c>
    </row>
    <row r="176" spans="1:4" ht="15.75">
      <c r="A176" s="6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333</v>
      </c>
      <c r="B178" s="1" t="s">
        <v>108</v>
      </c>
      <c r="C178" s="1" t="s">
        <v>73</v>
      </c>
      <c r="D178" s="21">
        <f>E175/E2</f>
        <v>5.4739801980198015</v>
      </c>
    </row>
    <row r="179" spans="1:5" ht="31.5">
      <c r="A179" s="6" t="s">
        <v>334</v>
      </c>
      <c r="B179" s="1" t="s">
        <v>106</v>
      </c>
      <c r="C179" s="1" t="s">
        <v>67</v>
      </c>
      <c r="D179" s="1" t="s">
        <v>196</v>
      </c>
      <c r="E179" s="17">
        <f>1808.34+1502.35</f>
        <v>3310.6899999999996</v>
      </c>
    </row>
    <row r="180" spans="1:4" ht="15.75">
      <c r="A180" s="6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337</v>
      </c>
      <c r="B182" s="1" t="s">
        <v>108</v>
      </c>
      <c r="C182" s="1" t="s">
        <v>73</v>
      </c>
      <c r="D182" s="21">
        <f>E179/E2</f>
        <v>1.6389554455445543</v>
      </c>
    </row>
    <row r="183" spans="1:5" ht="31.5">
      <c r="A183" s="6" t="s">
        <v>338</v>
      </c>
      <c r="B183" s="1" t="s">
        <v>106</v>
      </c>
      <c r="C183" s="1" t="s">
        <v>67</v>
      </c>
      <c r="D183" s="1" t="s">
        <v>44</v>
      </c>
      <c r="E183" s="17">
        <f>2566.11+6873.3</f>
        <v>9439.41</v>
      </c>
    </row>
    <row r="184" spans="1:4" ht="15.75">
      <c r="A184" s="6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341</v>
      </c>
      <c r="B186" s="1" t="s">
        <v>108</v>
      </c>
      <c r="C186" s="1" t="s">
        <v>73</v>
      </c>
      <c r="D186" s="21">
        <f>E183/E2</f>
        <v>4.672975247524753</v>
      </c>
    </row>
    <row r="187" spans="1:6" ht="31.5">
      <c r="A187" s="6" t="s">
        <v>342</v>
      </c>
      <c r="B187" s="1" t="s">
        <v>106</v>
      </c>
      <c r="C187" s="1" t="s">
        <v>67</v>
      </c>
      <c r="D187" s="1" t="s">
        <v>45</v>
      </c>
      <c r="E187" s="17">
        <v>204.68</v>
      </c>
      <c r="F187" s="17" t="s">
        <v>204</v>
      </c>
    </row>
    <row r="188" spans="1:6" ht="15.75">
      <c r="A188" s="6" t="s">
        <v>343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6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345</v>
      </c>
      <c r="B190" s="1" t="s">
        <v>108</v>
      </c>
      <c r="C190" s="1" t="s">
        <v>73</v>
      </c>
      <c r="D190" s="21">
        <f>E187/E2</f>
        <v>0.10132673267326733</v>
      </c>
    </row>
    <row r="191" spans="1:5" ht="31.5">
      <c r="A191" s="6" t="s">
        <v>346</v>
      </c>
      <c r="B191" s="1" t="s">
        <v>106</v>
      </c>
      <c r="C191" s="1" t="s">
        <v>67</v>
      </c>
      <c r="D191" s="1" t="s">
        <v>46</v>
      </c>
      <c r="E191" s="17">
        <f>49431.95+12077.52</f>
        <v>61509.47</v>
      </c>
    </row>
    <row r="192" spans="1:4" ht="15.75">
      <c r="A192" s="6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349</v>
      </c>
      <c r="B194" s="1" t="s">
        <v>108</v>
      </c>
      <c r="C194" s="1" t="s">
        <v>73</v>
      </c>
      <c r="D194" s="21">
        <f>E191/E2</f>
        <v>30.450232673267326</v>
      </c>
    </row>
    <row r="195" spans="1:5" ht="31.5">
      <c r="A195" s="6" t="s">
        <v>350</v>
      </c>
      <c r="B195" s="1" t="s">
        <v>106</v>
      </c>
      <c r="C195" s="1" t="s">
        <v>67</v>
      </c>
      <c r="D195" s="21" t="s">
        <v>226</v>
      </c>
      <c r="E195" s="17">
        <v>0</v>
      </c>
    </row>
    <row r="196" spans="1:4" ht="15.75">
      <c r="A196" s="6" t="s">
        <v>351</v>
      </c>
      <c r="B196" s="1" t="s">
        <v>107</v>
      </c>
      <c r="C196" s="1" t="s">
        <v>67</v>
      </c>
      <c r="D196" s="21" t="s">
        <v>24</v>
      </c>
    </row>
    <row r="197" spans="1:4" ht="15.75">
      <c r="A197" s="6" t="s">
        <v>352</v>
      </c>
      <c r="B197" s="1" t="s">
        <v>64</v>
      </c>
      <c r="C197" s="1" t="s">
        <v>67</v>
      </c>
      <c r="D197" s="21" t="s">
        <v>10</v>
      </c>
    </row>
    <row r="198" spans="1:4" ht="15.75">
      <c r="A198" s="6" t="s">
        <v>353</v>
      </c>
      <c r="B198" s="1" t="s">
        <v>108</v>
      </c>
      <c r="C198" s="1" t="s">
        <v>73</v>
      </c>
      <c r="D198" s="21">
        <f>E195/E2</f>
        <v>0</v>
      </c>
    </row>
    <row r="199" spans="1:4" ht="47.25">
      <c r="A199" s="18" t="s">
        <v>154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354</v>
      </c>
      <c r="B200" s="1" t="s">
        <v>105</v>
      </c>
      <c r="C200" s="1" t="s">
        <v>73</v>
      </c>
      <c r="D200" s="1">
        <f>E201+E205+E209+E213+E217+E221+E225+E229+E233+E237</f>
        <v>3843.47</v>
      </c>
      <c r="F200" s="12"/>
    </row>
    <row r="201" spans="1:5" ht="31.5">
      <c r="A201" s="6" t="s">
        <v>155</v>
      </c>
      <c r="B201" s="1" t="s">
        <v>106</v>
      </c>
      <c r="C201" s="1" t="s">
        <v>67</v>
      </c>
      <c r="D201" s="1" t="s">
        <v>48</v>
      </c>
      <c r="E201" s="17">
        <v>0</v>
      </c>
    </row>
    <row r="202" spans="1:4" ht="15.75">
      <c r="A202" s="6" t="s">
        <v>156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157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158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159</v>
      </c>
      <c r="B205" s="1" t="s">
        <v>106</v>
      </c>
      <c r="C205" s="1" t="s">
        <v>67</v>
      </c>
      <c r="D205" s="1" t="s">
        <v>50</v>
      </c>
      <c r="E205" s="17">
        <v>0</v>
      </c>
    </row>
    <row r="206" spans="1:4" ht="15.75">
      <c r="A206" s="6" t="s">
        <v>160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161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162</v>
      </c>
      <c r="B208" s="1" t="s">
        <v>108</v>
      </c>
      <c r="C208" s="1" t="s">
        <v>73</v>
      </c>
      <c r="D208" s="21">
        <f>E205/E2</f>
        <v>0</v>
      </c>
    </row>
    <row r="209" spans="1:5" ht="31.5">
      <c r="A209" s="6" t="s">
        <v>355</v>
      </c>
      <c r="B209" s="1" t="s">
        <v>106</v>
      </c>
      <c r="C209" s="1" t="s">
        <v>67</v>
      </c>
      <c r="D209" s="1" t="s">
        <v>49</v>
      </c>
      <c r="E209" s="17">
        <v>0</v>
      </c>
    </row>
    <row r="210" spans="1:4" ht="15.75">
      <c r="A210" s="6" t="s">
        <v>356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357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358</v>
      </c>
      <c r="B212" s="1" t="s">
        <v>108</v>
      </c>
      <c r="C212" s="1" t="s">
        <v>73</v>
      </c>
      <c r="D212" s="22">
        <f>E209/E2</f>
        <v>0</v>
      </c>
    </row>
    <row r="213" spans="1:5" ht="31.5">
      <c r="A213" s="6" t="s">
        <v>359</v>
      </c>
      <c r="B213" s="1" t="s">
        <v>106</v>
      </c>
      <c r="C213" s="1" t="s">
        <v>67</v>
      </c>
      <c r="D213" s="1" t="s">
        <v>164</v>
      </c>
      <c r="E213" s="17">
        <v>0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210</v>
      </c>
      <c r="E217" s="17">
        <v>3843.47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21">
        <f>E217/E2</f>
        <v>1.9027079207920792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1</v>
      </c>
      <c r="E221" s="17">
        <v>0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21">
        <f>E221/E2</f>
        <v>0</v>
      </c>
    </row>
    <row r="225" spans="1:5" ht="31.5">
      <c r="A225" s="6" t="s">
        <v>371</v>
      </c>
      <c r="B225" s="1" t="s">
        <v>106</v>
      </c>
      <c r="C225" s="1" t="s">
        <v>67</v>
      </c>
      <c r="D225" s="1" t="s">
        <v>0</v>
      </c>
      <c r="E225" s="17">
        <v>0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21">
        <f>E225/E2</f>
        <v>0</v>
      </c>
    </row>
    <row r="229" spans="1:5" ht="31.5">
      <c r="A229" s="6" t="s">
        <v>375</v>
      </c>
      <c r="B229" s="1" t="s">
        <v>106</v>
      </c>
      <c r="C229" s="1" t="s">
        <v>67</v>
      </c>
      <c r="D229" s="1" t="s">
        <v>51</v>
      </c>
      <c r="E229" s="17">
        <v>0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21">
        <f>E229/E2</f>
        <v>0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52</v>
      </c>
      <c r="E233" s="17">
        <v>0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21">
        <f>E233/E2</f>
        <v>0</v>
      </c>
    </row>
    <row r="237" spans="1:6" ht="31.5">
      <c r="A237" s="6" t="s">
        <v>383</v>
      </c>
      <c r="B237" s="1" t="s">
        <v>106</v>
      </c>
      <c r="C237" s="1" t="s">
        <v>67</v>
      </c>
      <c r="D237" s="1" t="s">
        <v>53</v>
      </c>
      <c r="E237" s="17">
        <v>0</v>
      </c>
      <c r="F237" s="17" t="s">
        <v>205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197</v>
      </c>
    </row>
    <row r="240" spans="1:4" ht="15.75">
      <c r="A240" s="6" t="s">
        <v>386</v>
      </c>
      <c r="B240" s="1" t="s">
        <v>108</v>
      </c>
      <c r="C240" s="1" t="s">
        <v>73</v>
      </c>
      <c r="D240" s="21">
        <f>E237/E2</f>
        <v>0</v>
      </c>
    </row>
    <row r="241" spans="1:4" ht="15.75">
      <c r="A241" s="6"/>
      <c r="B241" s="3" t="s">
        <v>163</v>
      </c>
      <c r="C241" s="1" t="s">
        <v>73</v>
      </c>
      <c r="D241" s="13">
        <f>SUM(D28,D34,D60,D66,D72,D78,D84,D90,D100,D158,D200)</f>
        <v>264240.87928</v>
      </c>
    </row>
    <row r="242" spans="1:4" ht="15.75">
      <c r="A242" s="20" t="s">
        <v>165</v>
      </c>
      <c r="B242" s="20"/>
      <c r="C242" s="20"/>
      <c r="D242" s="20"/>
    </row>
    <row r="243" spans="1:4" ht="15.75">
      <c r="A243" s="6" t="s">
        <v>166</v>
      </c>
      <c r="B243" s="1" t="s">
        <v>167</v>
      </c>
      <c r="C243" s="1" t="s">
        <v>168</v>
      </c>
      <c r="D243" s="28">
        <v>3</v>
      </c>
    </row>
    <row r="244" spans="1:4" ht="15.75">
      <c r="A244" s="6" t="s">
        <v>169</v>
      </c>
      <c r="B244" s="1" t="s">
        <v>170</v>
      </c>
      <c r="C244" s="1" t="s">
        <v>168</v>
      </c>
      <c r="D244" s="28">
        <v>3</v>
      </c>
    </row>
    <row r="245" spans="1:4" ht="15.75">
      <c r="A245" s="6" t="s">
        <v>171</v>
      </c>
      <c r="B245" s="1" t="s">
        <v>172</v>
      </c>
      <c r="C245" s="1" t="s">
        <v>168</v>
      </c>
      <c r="D245" s="1">
        <v>0</v>
      </c>
    </row>
    <row r="246" spans="1:4" ht="15.75">
      <c r="A246" s="6" t="s">
        <v>173</v>
      </c>
      <c r="B246" s="1" t="s">
        <v>174</v>
      </c>
      <c r="C246" s="1" t="s">
        <v>73</v>
      </c>
      <c r="D246" s="7">
        <v>-6601.56</v>
      </c>
    </row>
    <row r="247" spans="1:4" ht="15.75">
      <c r="A247" s="20" t="s">
        <v>175</v>
      </c>
      <c r="B247" s="20"/>
      <c r="C247" s="20"/>
      <c r="D247" s="20"/>
    </row>
    <row r="248" spans="1:4" ht="15.75">
      <c r="A248" s="6" t="s">
        <v>176</v>
      </c>
      <c r="B248" s="1" t="s">
        <v>72</v>
      </c>
      <c r="C248" s="1" t="s">
        <v>73</v>
      </c>
      <c r="D248" s="1">
        <v>0</v>
      </c>
    </row>
    <row r="249" spans="1:4" ht="15.75">
      <c r="A249" s="6" t="s">
        <v>177</v>
      </c>
      <c r="B249" s="1" t="s">
        <v>74</v>
      </c>
      <c r="C249" s="1" t="s">
        <v>73</v>
      </c>
      <c r="D249" s="1">
        <v>0</v>
      </c>
    </row>
    <row r="250" spans="1:4" ht="15.75">
      <c r="A250" s="6" t="s">
        <v>178</v>
      </c>
      <c r="B250" s="1" t="s">
        <v>76</v>
      </c>
      <c r="C250" s="1" t="s">
        <v>73</v>
      </c>
      <c r="D250" s="1">
        <v>0</v>
      </c>
    </row>
    <row r="251" spans="1:4" ht="15.75">
      <c r="A251" s="6" t="s">
        <v>179</v>
      </c>
      <c r="B251" s="1" t="s">
        <v>99</v>
      </c>
      <c r="C251" s="1" t="s">
        <v>73</v>
      </c>
      <c r="D251" s="1">
        <v>0</v>
      </c>
    </row>
    <row r="252" spans="1:4" ht="15.75">
      <c r="A252" s="6" t="s">
        <v>180</v>
      </c>
      <c r="B252" s="1" t="s">
        <v>181</v>
      </c>
      <c r="C252" s="1" t="s">
        <v>73</v>
      </c>
      <c r="D252" s="1">
        <v>0</v>
      </c>
    </row>
    <row r="253" spans="1:4" ht="15.75">
      <c r="A253" s="6" t="s">
        <v>182</v>
      </c>
      <c r="B253" s="1" t="s">
        <v>101</v>
      </c>
      <c r="C253" s="1" t="s">
        <v>73</v>
      </c>
      <c r="D253" s="1">
        <v>0</v>
      </c>
    </row>
    <row r="254" spans="1:4" ht="15.75">
      <c r="A254" s="20" t="s">
        <v>183</v>
      </c>
      <c r="B254" s="20"/>
      <c r="C254" s="20"/>
      <c r="D254" s="20"/>
    </row>
    <row r="255" spans="1:4" ht="15.75">
      <c r="A255" s="6" t="s">
        <v>184</v>
      </c>
      <c r="B255" s="1" t="s">
        <v>167</v>
      </c>
      <c r="C255" s="1" t="s">
        <v>168</v>
      </c>
      <c r="D255" s="1">
        <v>0</v>
      </c>
    </row>
    <row r="256" spans="1:4" ht="15.75">
      <c r="A256" s="6" t="s">
        <v>185</v>
      </c>
      <c r="B256" s="1" t="s">
        <v>170</v>
      </c>
      <c r="C256" s="1" t="s">
        <v>168</v>
      </c>
      <c r="D256" s="1">
        <v>0</v>
      </c>
    </row>
    <row r="257" spans="1:4" ht="15.75">
      <c r="A257" s="6" t="s">
        <v>186</v>
      </c>
      <c r="B257" s="1" t="s">
        <v>187</v>
      </c>
      <c r="C257" s="1" t="s">
        <v>168</v>
      </c>
      <c r="D257" s="1">
        <v>0</v>
      </c>
    </row>
    <row r="258" spans="1:4" ht="15.75">
      <c r="A258" s="6" t="s">
        <v>188</v>
      </c>
      <c r="B258" s="1" t="s">
        <v>174</v>
      </c>
      <c r="C258" s="1" t="s">
        <v>73</v>
      </c>
      <c r="D258" s="1">
        <v>0</v>
      </c>
    </row>
    <row r="259" spans="1:4" ht="15.75">
      <c r="A259" s="20" t="s">
        <v>189</v>
      </c>
      <c r="B259" s="20"/>
      <c r="C259" s="20"/>
      <c r="D259" s="20"/>
    </row>
    <row r="260" spans="1:4" ht="15.75">
      <c r="A260" s="6" t="s">
        <v>190</v>
      </c>
      <c r="B260" s="1" t="s">
        <v>191</v>
      </c>
      <c r="C260" s="1" t="s">
        <v>168</v>
      </c>
      <c r="D260" s="1">
        <v>9</v>
      </c>
    </row>
    <row r="261" spans="1:4" ht="15.75">
      <c r="A261" s="6" t="s">
        <v>192</v>
      </c>
      <c r="B261" s="1" t="s">
        <v>193</v>
      </c>
      <c r="C261" s="1" t="s">
        <v>168</v>
      </c>
      <c r="D261" s="1">
        <v>0</v>
      </c>
    </row>
    <row r="262" spans="1:4" ht="31.5">
      <c r="A262" s="6" t="s">
        <v>194</v>
      </c>
      <c r="B262" s="1" t="s">
        <v>195</v>
      </c>
      <c r="C262" s="1" t="s">
        <v>73</v>
      </c>
      <c r="D262" s="1">
        <v>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4" max="3" man="1"/>
    <brk id="190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2021-03-16T12:46:57Z</dcterms:modified>
  <cp:category/>
  <cp:version/>
  <cp:contentType/>
  <cp:contentStatus/>
</cp:coreProperties>
</file>