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<sst xmlns="http://schemas.openxmlformats.org/spreadsheetml/2006/main" count="935" uniqueCount="387">
  <si>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</si>
  <si>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</si>
  <si>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</si>
  <si>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</si>
  <si>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</si>
  <si>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</si>
  <si>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</si>
  <si>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</si>
  <si>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</si>
  <si>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</si>
  <si>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</si>
  <si>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</si>
  <si>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</si>
  <si>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</si>
  <si>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</si>
  <si>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</si>
  <si>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</si>
  <si>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</si>
  <si>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</si>
  <si>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</si>
  <si>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</si>
  <si>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</si>
  <si>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</si>
  <si>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</si>
  <si>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</si>
  <si>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</si>
  <si>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</si>
  <si>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</si>
  <si>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</si>
  <si>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</si>
  <si>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</si>
  <si>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</si>
  <si>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</si>
  <si>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</si>
  <si>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</si>
  <si>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</si>
  <si>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</si>
  <si>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</si>
  <si>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</si>
  <si>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</si>
  <si>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</si>
  <si>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</si>
  <si>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</si>
  <si>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</si>
  <si>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</si>
  <si>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</si>
  <si>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</si>
  <si>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</si>
  <si>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</si>
  <si>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</si>
  <si>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</si>
  <si>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</si>
  <si>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</si>
  <si>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</si>
  <si>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</si>
  <si>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</si>
  <si>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</si>
  <si>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</si>
  <si>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</si>
  <si>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</si>
  <si>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</si>
  <si>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</si>
  <si>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</si>
  <si>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</si>
  <si>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</si>
  <si>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</si>
  <si>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</si>
  <si>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</si>
  <si>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</si>
  <si>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</si>
  <si>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</si>
  <si>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</si>
  <si>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</si>
  <si>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</si>
  <si>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</si>
  <si>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</si>
  <si>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</si>
  <si>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</si>
  <si>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</si>
  <si>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</si>
  <si>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</si>
  <si>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</si>
  <si>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</si>
  <si>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</si>
  <si>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</si>
  <si>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</si>
  <si>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</si>
  <si>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</si>
  <si>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</si>
  <si>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</si>
  <si>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</si>
  <si>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</si>
  <si>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</si>
  <si>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</si>
  <si>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</si>
  <si>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</si>
  <si>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</si>
  <si>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</si>
  <si>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</si>
  <si>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</si>
  <si>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</si>
  <si>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</si>
  <si>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</si>
  <si>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</si>
  <si>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</si>
  <si>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</si>
  <si>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</si>
  <si>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</si>
  <si>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</si>
  <si>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</si>
  <si>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</si>
  <si>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</si>
  <si>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</si>
  <si>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</si>
  <si>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</si>
  <si>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</si>
  <si>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</si>
  <si>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</si>
  <si>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</si>
  <si>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</si>
  <si>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</si>
  <si>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</si>
  <si>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</si>
  <si>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</si>
  <si>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</si>
  <si>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</si>
  <si>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</si>
  <si>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</si>
  <si>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</si>
  <si>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</si>
  <si>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</si>
  <si>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</si>
  <si>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</si>
  <si>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</si>
  <si>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</si>
  <si>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</si>
  <si>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21.5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</si>
  <si>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</si>
  <si>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</si>
  <si>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</si>
  <si>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</si>
  <si>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</si>
  <si>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</si>
  <si>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</si>
  <si>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</si>
  <si>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</si>
  <si>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</si>
  <si>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</si>
  <si>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</si>
  <si>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</si>
  <si>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</si>
  <si>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</si>
  <si>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</si>
  <si>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</si>
  <si>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</si>
  <si>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</si>
  <si>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</si>
  <si>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</si>
  <si>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</si>
  <si>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</si>
  <si>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</si>
  <si>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</si>
  <si>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</si>
  <si>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</si>
  <si>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</si>
  <si>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</si>
  <si>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</si>
  <si>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</si>
  <si>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</si>
  <si>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</si>
  <si>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</si>
  <si>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</si>
  <si>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</si>
  <si>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</si>
  <si>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</si>
  <si>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</si>
  <si>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</si>
  <si>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</si>
  <si>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</si>
  <si>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</si>
  <si>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</si>
  <si>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</si>
  <si>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</si>
  <si>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</si>
  <si>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</si>
  <si>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</si>
  <si>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</si>
  <si>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</si>
  <si>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</si>
  <si>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</si>
  <si>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</si>
  <si>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</si>
  <si>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</si>
  <si>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</si>
  <si>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</si>
  <si>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</si>
  <si>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</si>
  <si>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</si>
  <si>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</si>
  <si>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</si>
  <si>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</si>
  <si>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</si>
  <si>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</si>
  <si>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</si>
  <si>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</si>
  <si>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</si>
  <si>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</si>
  <si>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</si>
  <si>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</si>
  <si>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</si>
  <si>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</si>
  <si>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</si>
  <si>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</si>
  <si>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</si>
  <si>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</si>
  <si>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</si>
  <si>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</si>
  <si>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</si>
  <si>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</si>
  <si>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</si>
  <si>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</si>
  <si>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</si>
  <si>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</si>
  <si>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</si>
  <si>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</si>
  <si>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</si>
  <si>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</si>
  <si>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</si>
  <si>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</si>
  <si>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</si>
  <si>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</si>
  <si>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</si>
  <si>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55/3  ул. Гагарина в г. Липецке</t>
  </si>
  <si>
    <t>31.03.2021 г.</t>
  </si>
  <si>
    <t>01.01.2020 г.</t>
  </si>
  <si>
    <t>31.12.2020 г.</t>
  </si>
  <si>
    <t>зевс 2020=0</t>
  </si>
  <si>
    <t>22.4</t>
  </si>
  <si>
    <t>23.4</t>
  </si>
  <si>
    <t>24.4</t>
  </si>
  <si>
    <t>25.4</t>
  </si>
  <si>
    <t>26.4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</si>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</sst>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55-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U3">
            <v>2513</v>
          </cell>
        </row>
        <row r="37">
          <cell r="U37">
            <v>0.140808</v>
          </cell>
        </row>
        <row r="41">
          <cell r="U41">
            <v>0.147379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U124">
            <v>141772.07108400002</v>
          </cell>
        </row>
        <row r="125">
          <cell r="U125">
            <v>158043.34400400007</v>
          </cell>
        </row>
        <row r="126">
          <cell r="U126">
            <v>36953.1624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-169991.2786119996</v>
          </cell>
        </row>
        <row r="25">
          <cell r="D25">
            <v>66148.01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90" zoomScaleNormal="90" zoomScaleSheetLayoutView="90" zoomScalePageLayoutView="0" workbookViewId="0" topLeftCell="A1">
      <selection activeCell="C233" sqref="C233"/>
    </sheetView>
  </sheetViews>
  <sheetFormatPr defaultColWidth="9.140625" defaultRowHeight="15"/>
  <cols>
    <col min="1" max="1" width="9.140625" style="23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7" width="10.7109375" style="17" hidden="1" customWidth="1"/>
    <col min="8" max="12" width="9.140625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199</v>
      </c>
    </row>
    <row r="2" spans="1:22" s="5" customFormat="1" ht="33.75" customHeight="1">
      <c r="A2" s="24" t="s">
        <v>232</v>
      </c>
      <c r="B2" s="24"/>
      <c r="C2" s="24"/>
      <c r="D2" s="24"/>
      <c r="E2" s="4">
        <v>2513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6">
        <f>'[3]по форме'!$D$23</f>
        <v>0</v>
      </c>
    </row>
    <row r="10" spans="1:5" ht="15.75">
      <c r="A10" s="6" t="s">
        <v>58</v>
      </c>
      <c r="B10" s="1" t="s">
        <v>74</v>
      </c>
      <c r="C10" s="1" t="s">
        <v>73</v>
      </c>
      <c r="D10" s="16">
        <f>'[3]по форме'!$D$24</f>
        <v>-169991.2786119996</v>
      </c>
      <c r="E10" s="25">
        <f>D16-D241</f>
        <v>-56686.759683999844</v>
      </c>
    </row>
    <row r="11" spans="1:4" ht="15.75">
      <c r="A11" s="6" t="s">
        <v>75</v>
      </c>
      <c r="B11" s="1" t="s">
        <v>76</v>
      </c>
      <c r="C11" s="1" t="s">
        <v>73</v>
      </c>
      <c r="D11" s="16">
        <f>'[3]по форме'!$D$25</f>
        <v>66148.01</v>
      </c>
    </row>
    <row r="12" spans="1:4" ht="31.5">
      <c r="A12" s="6" t="s">
        <v>77</v>
      </c>
      <c r="B12" s="1" t="s">
        <v>78</v>
      </c>
      <c r="C12" s="1" t="s">
        <v>73</v>
      </c>
      <c r="D12" s="16">
        <f>D13+D14+D15</f>
        <v>336768.57748800016</v>
      </c>
    </row>
    <row r="13" spans="1:4" ht="15.75">
      <c r="A13" s="6" t="s">
        <v>94</v>
      </c>
      <c r="B13" s="26" t="s">
        <v>79</v>
      </c>
      <c r="C13" s="1" t="s">
        <v>73</v>
      </c>
      <c r="D13" s="16">
        <f>'[2]УК 2019'!$U$125</f>
        <v>158043.34400400007</v>
      </c>
    </row>
    <row r="14" spans="1:4" ht="15.75">
      <c r="A14" s="6" t="s">
        <v>95</v>
      </c>
      <c r="B14" s="26" t="s">
        <v>80</v>
      </c>
      <c r="C14" s="1" t="s">
        <v>73</v>
      </c>
      <c r="D14" s="16">
        <f>'[2]УК 2019'!$U$124</f>
        <v>141772.07108400002</v>
      </c>
    </row>
    <row r="15" spans="1:4" ht="15.75">
      <c r="A15" s="6" t="s">
        <v>96</v>
      </c>
      <c r="B15" s="26" t="s">
        <v>81</v>
      </c>
      <c r="C15" s="1" t="s">
        <v>73</v>
      </c>
      <c r="D15" s="16">
        <f>'[2]УК 2019'!$U$126</f>
        <v>36953.1624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233495.65748800014</v>
      </c>
      <c r="E16" s="17">
        <v>268390.15</v>
      </c>
      <c r="F16" s="17" t="s">
        <v>231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D12-D25+D246+D262</f>
        <v>233495.65748800014</v>
      </c>
    </row>
    <row r="18" spans="1:4" ht="31.5">
      <c r="A18" s="26" t="s">
        <v>84</v>
      </c>
      <c r="B18" s="26" t="s">
        <v>98</v>
      </c>
      <c r="C18" s="26" t="s">
        <v>73</v>
      </c>
      <c r="D18" s="27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7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7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7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63504.378876000555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630.06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D22-D241</f>
        <v>-226678.03829599943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75108.94</v>
      </c>
      <c r="E25" s="25">
        <f>D12-(D16+D10)+D246-D24+D11</f>
        <v>537926.2669079991</v>
      </c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25163.7</v>
      </c>
      <c r="E28" s="14">
        <v>25163.7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10.01341026661361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201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6">
        <f>E35+E39+E43+E47+E51+E55</f>
        <v>2838.81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135.7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0.0539992041384799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200</v>
      </c>
      <c r="E39" s="17">
        <v>389.01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0.15479904496617589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570.75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6">
        <f>E43/E2</f>
        <v>0.22711898129725427</v>
      </c>
    </row>
    <row r="47" spans="1:5" ht="31.5">
      <c r="A47" s="6" t="s">
        <v>214</v>
      </c>
      <c r="B47" s="1" t="s">
        <v>106</v>
      </c>
      <c r="C47" s="1" t="s">
        <v>67</v>
      </c>
      <c r="D47" s="1" t="s">
        <v>14</v>
      </c>
      <c r="E47" s="17">
        <v>1511.65</v>
      </c>
    </row>
    <row r="48" spans="1:4" ht="15.75">
      <c r="A48" s="6" t="s">
        <v>215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216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217</v>
      </c>
      <c r="B50" s="1" t="s">
        <v>108</v>
      </c>
      <c r="C50" s="1" t="s">
        <v>73</v>
      </c>
      <c r="D50" s="7">
        <f>E47/E2</f>
        <v>0.6015320334261839</v>
      </c>
    </row>
    <row r="51" spans="1:5" ht="47.25">
      <c r="A51" s="6" t="s">
        <v>218</v>
      </c>
      <c r="B51" s="1" t="s">
        <v>106</v>
      </c>
      <c r="C51" s="1" t="s">
        <v>67</v>
      </c>
      <c r="D51" s="7" t="s">
        <v>203</v>
      </c>
      <c r="E51" s="17">
        <v>231.7</v>
      </c>
    </row>
    <row r="52" spans="1:4" ht="15.75">
      <c r="A52" s="6" t="s">
        <v>219</v>
      </c>
      <c r="B52" s="1" t="s">
        <v>107</v>
      </c>
      <c r="C52" s="1" t="s">
        <v>67</v>
      </c>
      <c r="D52" s="7" t="s">
        <v>149</v>
      </c>
    </row>
    <row r="53" spans="1:4" ht="15.75">
      <c r="A53" s="6" t="s">
        <v>220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221</v>
      </c>
      <c r="B54" s="1" t="s">
        <v>108</v>
      </c>
      <c r="C54" s="1" t="s">
        <v>73</v>
      </c>
      <c r="D54" s="7">
        <f>E51/E2</f>
        <v>0.09220055710306406</v>
      </c>
    </row>
    <row r="55" spans="1:5" ht="31.5">
      <c r="A55" s="6" t="s">
        <v>222</v>
      </c>
      <c r="B55" s="1" t="s">
        <v>106</v>
      </c>
      <c r="C55" s="1" t="s">
        <v>67</v>
      </c>
      <c r="D55" s="7" t="s">
        <v>202</v>
      </c>
      <c r="E55" s="17">
        <v>0</v>
      </c>
    </row>
    <row r="56" spans="1:4" ht="15.75">
      <c r="A56" s="6" t="s">
        <v>223</v>
      </c>
      <c r="B56" s="1" t="s">
        <v>107</v>
      </c>
      <c r="C56" s="1" t="s">
        <v>67</v>
      </c>
      <c r="D56" s="7" t="s">
        <v>149</v>
      </c>
    </row>
    <row r="57" spans="1:4" ht="15.75">
      <c r="A57" s="6" t="s">
        <v>224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225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22178.18</v>
      </c>
      <c r="E60" s="14">
        <v>22178.18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1">
        <f>E60/E2</f>
        <v>8.825380023875846</v>
      </c>
      <c r="E64" s="4"/>
    </row>
    <row r="65" spans="1:22" s="5" customFormat="1" ht="26.25" customHeight="1">
      <c r="A65" s="18" t="s">
        <v>135</v>
      </c>
      <c r="B65" s="3" t="s">
        <v>104</v>
      </c>
      <c r="C65" s="3" t="s">
        <v>67</v>
      </c>
      <c r="D65" s="3" t="s">
        <v>229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237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238</v>
      </c>
      <c r="B67" s="1" t="s">
        <v>106</v>
      </c>
      <c r="C67" s="1" t="s">
        <v>67</v>
      </c>
      <c r="D67" s="1" t="s">
        <v>229</v>
      </c>
      <c r="E67" s="4"/>
    </row>
    <row r="68" spans="1:5" ht="15.75">
      <c r="A68" s="6" t="s">
        <v>239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240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241</v>
      </c>
      <c r="B70" s="1" t="s">
        <v>108</v>
      </c>
      <c r="C70" s="1" t="s">
        <v>73</v>
      </c>
      <c r="D70" s="1">
        <v>0</v>
      </c>
      <c r="E70" s="4"/>
    </row>
    <row r="71" spans="1:22" s="5" customFormat="1" ht="28.5" customHeight="1">
      <c r="A71" s="18" t="s">
        <v>136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36953.16</v>
      </c>
      <c r="E72" s="4">
        <v>36953.16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21">
        <f>E72/E2</f>
        <v>14.704799044966178</v>
      </c>
      <c r="E76" s="4"/>
    </row>
    <row r="77" spans="1:22" s="5" customFormat="1" ht="31.5">
      <c r="A77" s="18" t="s">
        <v>137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138</v>
      </c>
      <c r="B78" s="1" t="s">
        <v>105</v>
      </c>
      <c r="C78" s="1" t="s">
        <v>73</v>
      </c>
      <c r="D78" s="1">
        <f>E79</f>
        <v>11778.02</v>
      </c>
    </row>
    <row r="79" spans="1:5" ht="31.5">
      <c r="A79" s="6" t="s">
        <v>139</v>
      </c>
      <c r="B79" s="1" t="s">
        <v>106</v>
      </c>
      <c r="C79" s="1" t="s">
        <v>67</v>
      </c>
      <c r="D79" s="1" t="s">
        <v>54</v>
      </c>
      <c r="E79" s="17">
        <v>11778.02</v>
      </c>
    </row>
    <row r="80" spans="1:4" ht="15.75">
      <c r="A80" s="6" t="s">
        <v>140</v>
      </c>
      <c r="B80" s="1" t="s">
        <v>107</v>
      </c>
      <c r="C80" s="1" t="s">
        <v>67</v>
      </c>
      <c r="D80" s="1" t="s">
        <v>149</v>
      </c>
    </row>
    <row r="81" spans="1:4" ht="15.75">
      <c r="A81" s="6" t="s">
        <v>141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142</v>
      </c>
      <c r="B82" s="1" t="s">
        <v>108</v>
      </c>
      <c r="C82" s="1" t="s">
        <v>73</v>
      </c>
      <c r="D82" s="21">
        <f>E79/E2</f>
        <v>4.686836450457621</v>
      </c>
    </row>
    <row r="83" spans="1:22" s="5" customFormat="1" ht="31.5">
      <c r="A83" s="18" t="s">
        <v>143</v>
      </c>
      <c r="B83" s="3" t="s">
        <v>104</v>
      </c>
      <c r="C83" s="3" t="s">
        <v>67</v>
      </c>
      <c r="D83" s="3" t="s">
        <v>55</v>
      </c>
      <c r="E83" s="17">
        <v>10555.67</v>
      </c>
      <c r="F83" s="4" t="s">
        <v>212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144</v>
      </c>
      <c r="B84" s="1" t="s">
        <v>105</v>
      </c>
      <c r="C84" s="1" t="s">
        <v>73</v>
      </c>
      <c r="D84" s="1">
        <f>E83</f>
        <v>10555.67</v>
      </c>
      <c r="F84" s="17">
        <v>56</v>
      </c>
    </row>
    <row r="85" spans="1:4" ht="31.5">
      <c r="A85" s="6" t="s">
        <v>145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146</v>
      </c>
      <c r="B86" s="1" t="s">
        <v>107</v>
      </c>
      <c r="C86" s="1" t="s">
        <v>67</v>
      </c>
      <c r="D86" s="1" t="s">
        <v>151</v>
      </c>
    </row>
    <row r="87" spans="1:4" ht="15.75">
      <c r="A87" s="6" t="s">
        <v>147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148</v>
      </c>
      <c r="B88" s="1" t="s">
        <v>108</v>
      </c>
      <c r="C88" s="1" t="s">
        <v>73</v>
      </c>
      <c r="D88" s="21">
        <f>E83/F84</f>
        <v>188.49410714285713</v>
      </c>
    </row>
    <row r="89" spans="1:22" s="5" customFormat="1" ht="47.25">
      <c r="A89" s="18" t="s">
        <v>150</v>
      </c>
      <c r="B89" s="3" t="s">
        <v>104</v>
      </c>
      <c r="C89" s="3" t="s">
        <v>67</v>
      </c>
      <c r="D89" s="3" t="s">
        <v>23</v>
      </c>
      <c r="E89" s="4"/>
      <c r="F89" s="1" t="s">
        <v>213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247</v>
      </c>
      <c r="B90" s="1" t="s">
        <v>105</v>
      </c>
      <c r="C90" s="1" t="s">
        <v>73</v>
      </c>
      <c r="D90" s="1">
        <f>E91+E95</f>
        <v>592.44</v>
      </c>
      <c r="F90" s="1">
        <v>493.7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17">
        <v>0</v>
      </c>
      <c r="F91" s="19" t="s">
        <v>226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250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251</v>
      </c>
      <c r="B94" s="1" t="s">
        <v>108</v>
      </c>
      <c r="C94" s="1" t="s">
        <v>73</v>
      </c>
      <c r="D94" s="21">
        <f>E91/F90</f>
        <v>0</v>
      </c>
      <c r="F94" s="1" t="s">
        <v>213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17">
        <v>592.44</v>
      </c>
      <c r="F95" s="1">
        <f>F90</f>
        <v>493.7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255</v>
      </c>
      <c r="B98" s="1" t="s">
        <v>108</v>
      </c>
      <c r="C98" s="1" t="s">
        <v>73</v>
      </c>
      <c r="D98" s="21">
        <f>E95/F95</f>
        <v>1.2000000000000002</v>
      </c>
    </row>
    <row r="99" spans="1:22" s="5" customFormat="1" ht="63">
      <c r="A99" s="18" t="s">
        <v>152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256</v>
      </c>
      <c r="B100" s="1" t="s">
        <v>105</v>
      </c>
      <c r="C100" s="1" t="s">
        <v>73</v>
      </c>
      <c r="D100" s="7">
        <f>E101+E105+E113+E117+E121+E125+E129+E133+E137+E141+E145+E149+E153+E109</f>
        <v>67695.51</v>
      </c>
    </row>
    <row r="101" spans="1:5" ht="31.5">
      <c r="A101" s="6" t="s">
        <v>257</v>
      </c>
      <c r="B101" s="1" t="s">
        <v>106</v>
      </c>
      <c r="C101" s="1" t="s">
        <v>67</v>
      </c>
      <c r="D101" s="1" t="s">
        <v>27</v>
      </c>
      <c r="E101" s="17">
        <f>522.57+437.52</f>
        <v>960.09</v>
      </c>
    </row>
    <row r="102" spans="1:4" ht="15.75">
      <c r="A102" s="6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260</v>
      </c>
      <c r="B104" s="1" t="s">
        <v>108</v>
      </c>
      <c r="C104" s="1" t="s">
        <v>73</v>
      </c>
      <c r="D104" s="21">
        <f>E101/E2</f>
        <v>0.38204934341424596</v>
      </c>
    </row>
    <row r="105" spans="1:5" ht="31.5">
      <c r="A105" s="6" t="s">
        <v>261</v>
      </c>
      <c r="B105" s="1" t="s">
        <v>106</v>
      </c>
      <c r="C105" s="1" t="s">
        <v>67</v>
      </c>
      <c r="D105" s="1" t="s">
        <v>28</v>
      </c>
      <c r="E105" s="15">
        <v>2996.75</v>
      </c>
    </row>
    <row r="106" spans="1:4" ht="15.75">
      <c r="A106" s="6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264</v>
      </c>
      <c r="B108" s="1" t="s">
        <v>108</v>
      </c>
      <c r="C108" s="1" t="s">
        <v>73</v>
      </c>
      <c r="D108" s="21">
        <f>E105/E2</f>
        <v>1.1924990051731</v>
      </c>
    </row>
    <row r="109" spans="1:5" ht="31.5">
      <c r="A109" s="6" t="s">
        <v>265</v>
      </c>
      <c r="B109" s="1" t="s">
        <v>106</v>
      </c>
      <c r="C109" s="1" t="s">
        <v>67</v>
      </c>
      <c r="D109" s="21" t="s">
        <v>230</v>
      </c>
      <c r="E109" s="17">
        <v>804.73</v>
      </c>
    </row>
    <row r="110" spans="1:4" ht="15.75">
      <c r="A110" s="6" t="s">
        <v>266</v>
      </c>
      <c r="B110" s="1" t="s">
        <v>107</v>
      </c>
      <c r="C110" s="1" t="s">
        <v>67</v>
      </c>
      <c r="D110" s="21" t="s">
        <v>24</v>
      </c>
    </row>
    <row r="111" spans="1:4" ht="15.75">
      <c r="A111" s="6" t="s">
        <v>267</v>
      </c>
      <c r="B111" s="1" t="s">
        <v>64</v>
      </c>
      <c r="C111" s="1" t="s">
        <v>67</v>
      </c>
      <c r="D111" s="21" t="s">
        <v>10</v>
      </c>
    </row>
    <row r="112" spans="1:4" ht="15.75">
      <c r="A112" s="6" t="s">
        <v>268</v>
      </c>
      <c r="B112" s="1" t="s">
        <v>108</v>
      </c>
      <c r="C112" s="1" t="s">
        <v>73</v>
      </c>
      <c r="D112" s="21">
        <f>E109/E2</f>
        <v>0.3202268205332272</v>
      </c>
    </row>
    <row r="113" spans="1:5" ht="31.5">
      <c r="A113" s="6" t="s">
        <v>269</v>
      </c>
      <c r="B113" s="1" t="s">
        <v>106</v>
      </c>
      <c r="C113" s="1" t="s">
        <v>67</v>
      </c>
      <c r="D113" s="1" t="s">
        <v>3</v>
      </c>
      <c r="E113" s="17">
        <v>1652.48</v>
      </c>
    </row>
    <row r="114" spans="1:4" ht="15.75">
      <c r="A114" s="6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272</v>
      </c>
      <c r="B116" s="1" t="s">
        <v>108</v>
      </c>
      <c r="C116" s="1" t="s">
        <v>73</v>
      </c>
      <c r="D116" s="21">
        <f>E113/E2</f>
        <v>0.6575726223637087</v>
      </c>
    </row>
    <row r="117" spans="1:5" ht="31.5">
      <c r="A117" s="6" t="s">
        <v>273</v>
      </c>
      <c r="B117" s="1" t="s">
        <v>106</v>
      </c>
      <c r="C117" s="1" t="s">
        <v>67</v>
      </c>
      <c r="D117" s="1" t="s">
        <v>2</v>
      </c>
      <c r="E117" s="17">
        <v>25054.14</v>
      </c>
    </row>
    <row r="118" spans="1:4" ht="15.75">
      <c r="A118" s="6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276</v>
      </c>
      <c r="B120" s="1" t="s">
        <v>108</v>
      </c>
      <c r="C120" s="1" t="s">
        <v>73</v>
      </c>
      <c r="D120" s="21">
        <f>E117/E2</f>
        <v>9.969812972542778</v>
      </c>
    </row>
    <row r="121" spans="1:5" ht="47.25">
      <c r="A121" s="6" t="s">
        <v>277</v>
      </c>
      <c r="B121" s="1" t="s">
        <v>106</v>
      </c>
      <c r="C121" s="1" t="s">
        <v>67</v>
      </c>
      <c r="D121" s="1" t="s">
        <v>32</v>
      </c>
      <c r="E121" s="17">
        <f>4595.58+10839.11</f>
        <v>15434.69</v>
      </c>
    </row>
    <row r="122" spans="1:4" ht="15.75">
      <c r="A122" s="6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280</v>
      </c>
      <c r="B124" s="1" t="s">
        <v>108</v>
      </c>
      <c r="C124" s="1" t="s">
        <v>73</v>
      </c>
      <c r="D124" s="21">
        <f>E121/E2</f>
        <v>6.141937922801433</v>
      </c>
    </row>
    <row r="125" spans="1:5" ht="31.5">
      <c r="A125" s="6" t="s">
        <v>281</v>
      </c>
      <c r="B125" s="1" t="s">
        <v>106</v>
      </c>
      <c r="C125" s="1" t="s">
        <v>67</v>
      </c>
      <c r="D125" s="1" t="s">
        <v>34</v>
      </c>
      <c r="E125" s="17">
        <v>8559.28</v>
      </c>
    </row>
    <row r="126" spans="1:4" ht="15.75">
      <c r="A126" s="6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284</v>
      </c>
      <c r="B128" s="1" t="s">
        <v>108</v>
      </c>
      <c r="C128" s="1" t="s">
        <v>73</v>
      </c>
      <c r="D128" s="21">
        <f>E125/E2</f>
        <v>3.4060007958615204</v>
      </c>
    </row>
    <row r="129" spans="1:5" ht="31.5">
      <c r="A129" s="6" t="s">
        <v>285</v>
      </c>
      <c r="B129" s="1" t="s">
        <v>106</v>
      </c>
      <c r="C129" s="1" t="s">
        <v>67</v>
      </c>
      <c r="D129" s="1" t="s">
        <v>36</v>
      </c>
      <c r="E129" s="17">
        <v>2482.09</v>
      </c>
    </row>
    <row r="130" spans="1:4" ht="15.75">
      <c r="A130" s="6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288</v>
      </c>
      <c r="B132" s="1" t="s">
        <v>108</v>
      </c>
      <c r="C132" s="1" t="s">
        <v>73</v>
      </c>
      <c r="D132" s="21">
        <f>E129/E2</f>
        <v>0.9876999602069241</v>
      </c>
    </row>
    <row r="133" spans="1:5" ht="31.5">
      <c r="A133" s="6" t="s">
        <v>289</v>
      </c>
      <c r="B133" s="1" t="s">
        <v>106</v>
      </c>
      <c r="C133" s="1" t="s">
        <v>67</v>
      </c>
      <c r="D133" s="1" t="s">
        <v>37</v>
      </c>
      <c r="E133" s="17">
        <v>1813.38</v>
      </c>
    </row>
    <row r="134" spans="1:4" ht="15.75">
      <c r="A134" s="6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292</v>
      </c>
      <c r="B136" s="1" t="s">
        <v>108</v>
      </c>
      <c r="C136" s="1" t="s">
        <v>73</v>
      </c>
      <c r="D136" s="21">
        <f>E133/E2</f>
        <v>0.721599681655392</v>
      </c>
    </row>
    <row r="137" spans="1:5" ht="31.5">
      <c r="A137" s="6" t="s">
        <v>293</v>
      </c>
      <c r="B137" s="1" t="s">
        <v>106</v>
      </c>
      <c r="C137" s="1" t="s">
        <v>67</v>
      </c>
      <c r="D137" s="1" t="s">
        <v>209</v>
      </c>
      <c r="E137" s="17">
        <v>1715.88</v>
      </c>
    </row>
    <row r="138" spans="1:4" ht="15.75">
      <c r="A138" s="6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296</v>
      </c>
      <c r="B140" s="1" t="s">
        <v>108</v>
      </c>
      <c r="C140" s="1" t="s">
        <v>73</v>
      </c>
      <c r="D140" s="21">
        <f>E137/E2</f>
        <v>0.6828014325507362</v>
      </c>
    </row>
    <row r="141" spans="1:5" ht="31.5">
      <c r="A141" s="6" t="s">
        <v>297</v>
      </c>
      <c r="B141" s="1" t="s">
        <v>106</v>
      </c>
      <c r="C141" s="1" t="s">
        <v>67</v>
      </c>
      <c r="D141" s="21" t="s">
        <v>208</v>
      </c>
      <c r="E141" s="17">
        <v>0</v>
      </c>
    </row>
    <row r="142" spans="1:4" ht="15.75">
      <c r="A142" s="6" t="s">
        <v>298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299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300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301</v>
      </c>
      <c r="B145" s="1" t="s">
        <v>106</v>
      </c>
      <c r="C145" s="1" t="s">
        <v>67</v>
      </c>
      <c r="D145" s="21" t="s">
        <v>210</v>
      </c>
      <c r="E145" s="17">
        <v>0</v>
      </c>
    </row>
    <row r="146" spans="1:4" ht="15.75">
      <c r="A146" s="6" t="s">
        <v>302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303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304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6" t="s">
        <v>305</v>
      </c>
      <c r="B149" s="1" t="s">
        <v>106</v>
      </c>
      <c r="C149" s="1" t="s">
        <v>67</v>
      </c>
      <c r="D149" s="21" t="s">
        <v>207</v>
      </c>
      <c r="E149" s="17">
        <v>0</v>
      </c>
    </row>
    <row r="150" spans="1:4" ht="15.75">
      <c r="A150" s="6" t="s">
        <v>306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307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308</v>
      </c>
      <c r="B152" s="1" t="s">
        <v>108</v>
      </c>
      <c r="C152" s="1" t="s">
        <v>73</v>
      </c>
      <c r="D152" s="21">
        <f>E149/E2</f>
        <v>0</v>
      </c>
    </row>
    <row r="153" spans="1:7" ht="31.5">
      <c r="A153" s="6" t="s">
        <v>309</v>
      </c>
      <c r="B153" s="1" t="s">
        <v>106</v>
      </c>
      <c r="C153" s="1" t="s">
        <v>67</v>
      </c>
      <c r="D153" s="1" t="s">
        <v>204</v>
      </c>
      <c r="E153" s="17">
        <f>6222</f>
        <v>6222</v>
      </c>
      <c r="F153" s="10">
        <v>0</v>
      </c>
      <c r="G153" s="11"/>
    </row>
    <row r="154" spans="1:6" ht="15.75">
      <c r="A154" s="6" t="s">
        <v>310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311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312</v>
      </c>
      <c r="B156" s="1" t="s">
        <v>108</v>
      </c>
      <c r="C156" s="1" t="s">
        <v>73</v>
      </c>
      <c r="D156" s="21">
        <f>E153/E2</f>
        <v>2.475925189017111</v>
      </c>
    </row>
    <row r="157" spans="1:5" ht="47.25">
      <c r="A157" s="18" t="s">
        <v>313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314</v>
      </c>
      <c r="B158" s="1" t="s">
        <v>105</v>
      </c>
      <c r="C158" s="1" t="s">
        <v>73</v>
      </c>
      <c r="D158" s="16">
        <f>E159+E163+E167+E171+E175+E179+E183+E187+E191+E195</f>
        <v>89470.017172</v>
      </c>
      <c r="E158" s="4"/>
    </row>
    <row r="159" spans="1:6" ht="31.5">
      <c r="A159" s="6" t="s">
        <v>315</v>
      </c>
      <c r="B159" s="1" t="s">
        <v>106</v>
      </c>
      <c r="C159" s="1" t="s">
        <v>67</v>
      </c>
      <c r="D159" s="1" t="s">
        <v>39</v>
      </c>
      <c r="E159" s="4">
        <f>2148.43+88.82</f>
        <v>2237.25</v>
      </c>
      <c r="F159" s="17">
        <v>1</v>
      </c>
    </row>
    <row r="160" spans="1:5" ht="15.75">
      <c r="A160" s="6" t="s">
        <v>316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317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318</v>
      </c>
      <c r="B162" s="1" t="s">
        <v>108</v>
      </c>
      <c r="C162" s="1" t="s">
        <v>73</v>
      </c>
      <c r="D162" s="21">
        <f>E159/F159</f>
        <v>2237.25</v>
      </c>
      <c r="E162" s="4"/>
    </row>
    <row r="163" spans="1:6" ht="31.5">
      <c r="A163" s="6" t="s">
        <v>319</v>
      </c>
      <c r="B163" s="1" t="s">
        <v>106</v>
      </c>
      <c r="C163" s="1" t="s">
        <v>67</v>
      </c>
      <c r="D163" s="1" t="s">
        <v>228</v>
      </c>
      <c r="E163" s="14">
        <f>('[1]ук(2016)'!$U$37+'[1]ук(2016)'!$U$41)*12*'[1]ук(2016)'!$U$3+5477.68</f>
        <v>14168.247172</v>
      </c>
      <c r="F163" s="17">
        <v>1</v>
      </c>
    </row>
    <row r="164" spans="1:5" ht="15.75">
      <c r="A164" s="6" t="s">
        <v>320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321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322</v>
      </c>
      <c r="B166" s="1" t="s">
        <v>108</v>
      </c>
      <c r="C166" s="1" t="s">
        <v>73</v>
      </c>
      <c r="D166" s="21">
        <f>E163/F163</f>
        <v>14168.247172</v>
      </c>
      <c r="E166" s="4"/>
    </row>
    <row r="167" spans="1:5" ht="31.5">
      <c r="A167" s="6" t="s">
        <v>323</v>
      </c>
      <c r="B167" s="1" t="s">
        <v>106</v>
      </c>
      <c r="C167" s="1" t="s">
        <v>67</v>
      </c>
      <c r="D167" s="1" t="s">
        <v>41</v>
      </c>
      <c r="E167" s="17">
        <f>5339.91+813.4</f>
        <v>6153.3099999999995</v>
      </c>
    </row>
    <row r="168" spans="1:4" ht="15.75">
      <c r="A168" s="6" t="s">
        <v>324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325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326</v>
      </c>
      <c r="B170" s="1" t="s">
        <v>108</v>
      </c>
      <c r="C170" s="1" t="s">
        <v>73</v>
      </c>
      <c r="D170" s="21">
        <f>E167/E2</f>
        <v>2.448591325109431</v>
      </c>
    </row>
    <row r="171" spans="1:5" ht="31.5">
      <c r="A171" s="6" t="s">
        <v>327</v>
      </c>
      <c r="B171" s="1" t="s">
        <v>106</v>
      </c>
      <c r="C171" s="1" t="s">
        <v>67</v>
      </c>
      <c r="D171" s="1" t="s">
        <v>42</v>
      </c>
      <c r="E171" s="17">
        <f>470.57+1439.64</f>
        <v>1910.21</v>
      </c>
    </row>
    <row r="172" spans="1:4" ht="15.75">
      <c r="A172" s="6" t="s">
        <v>328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329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330</v>
      </c>
      <c r="B174" s="1" t="s">
        <v>108</v>
      </c>
      <c r="C174" s="1" t="s">
        <v>73</v>
      </c>
      <c r="D174" s="21">
        <f>E171/E2</f>
        <v>0.7601313171508157</v>
      </c>
    </row>
    <row r="175" spans="1:6" ht="31.5">
      <c r="A175" s="6" t="s">
        <v>331</v>
      </c>
      <c r="B175" s="1" t="s">
        <v>106</v>
      </c>
      <c r="C175" s="1" t="s">
        <v>67</v>
      </c>
      <c r="D175" s="1" t="s">
        <v>43</v>
      </c>
      <c r="E175" s="17">
        <f>244.23+10439.17</f>
        <v>10683.4</v>
      </c>
      <c r="F175" s="17" t="s">
        <v>236</v>
      </c>
    </row>
    <row r="176" spans="1:4" ht="15.75">
      <c r="A176" s="6" t="s">
        <v>332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333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334</v>
      </c>
      <c r="B178" s="1" t="s">
        <v>108</v>
      </c>
      <c r="C178" s="1" t="s">
        <v>73</v>
      </c>
      <c r="D178" s="21">
        <f>E175/E2</f>
        <v>4.2512534818941505</v>
      </c>
    </row>
    <row r="179" spans="1:5" ht="31.5">
      <c r="A179" s="6" t="s">
        <v>335</v>
      </c>
      <c r="B179" s="1" t="s">
        <v>106</v>
      </c>
      <c r="C179" s="1" t="s">
        <v>67</v>
      </c>
      <c r="D179" s="1" t="s">
        <v>197</v>
      </c>
      <c r="E179" s="17">
        <f>4495.08</f>
        <v>4495.08</v>
      </c>
    </row>
    <row r="180" spans="1:4" ht="15.75">
      <c r="A180" s="6" t="s">
        <v>336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338</v>
      </c>
      <c r="B182" s="1" t="s">
        <v>108</v>
      </c>
      <c r="C182" s="1" t="s">
        <v>73</v>
      </c>
      <c r="D182" s="21">
        <f>E179/E2</f>
        <v>1.7887306008754476</v>
      </c>
    </row>
    <row r="183" spans="1:5" ht="31.5">
      <c r="A183" s="6" t="s">
        <v>339</v>
      </c>
      <c r="B183" s="1" t="s">
        <v>106</v>
      </c>
      <c r="C183" s="1" t="s">
        <v>67</v>
      </c>
      <c r="D183" s="1" t="s">
        <v>44</v>
      </c>
      <c r="E183" s="17">
        <f>9811.98+3121.92</f>
        <v>12933.9</v>
      </c>
    </row>
    <row r="184" spans="1:4" ht="15.75">
      <c r="A184" s="6" t="s">
        <v>340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341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342</v>
      </c>
      <c r="B186" s="1" t="s">
        <v>108</v>
      </c>
      <c r="C186" s="1" t="s">
        <v>73</v>
      </c>
      <c r="D186" s="21">
        <f>E183/E2</f>
        <v>5.146796657381615</v>
      </c>
    </row>
    <row r="187" spans="1:6" ht="31.5">
      <c r="A187" s="6" t="s">
        <v>343</v>
      </c>
      <c r="B187" s="1" t="s">
        <v>106</v>
      </c>
      <c r="C187" s="1" t="s">
        <v>67</v>
      </c>
      <c r="D187" s="1" t="s">
        <v>45</v>
      </c>
      <c r="E187" s="17">
        <v>204.68</v>
      </c>
      <c r="F187" s="17" t="s">
        <v>205</v>
      </c>
    </row>
    <row r="188" spans="1:6" ht="15.75">
      <c r="A188" s="6" t="s">
        <v>344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6" t="s">
        <v>345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346</v>
      </c>
      <c r="B190" s="1" t="s">
        <v>108</v>
      </c>
      <c r="C190" s="1" t="s">
        <v>73</v>
      </c>
      <c r="D190" s="21">
        <f>E187/E2</f>
        <v>0.08144846796657382</v>
      </c>
    </row>
    <row r="191" spans="1:5" ht="31.5">
      <c r="A191" s="6" t="s">
        <v>347</v>
      </c>
      <c r="B191" s="1" t="s">
        <v>106</v>
      </c>
      <c r="C191" s="1" t="s">
        <v>67</v>
      </c>
      <c r="D191" s="1" t="s">
        <v>46</v>
      </c>
      <c r="E191" s="17">
        <f>2641.41+31766.9</f>
        <v>34408.31</v>
      </c>
    </row>
    <row r="192" spans="1:4" ht="15.75">
      <c r="A192" s="6" t="s">
        <v>348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349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350</v>
      </c>
      <c r="B194" s="1" t="s">
        <v>108</v>
      </c>
      <c r="C194" s="1" t="s">
        <v>73</v>
      </c>
      <c r="D194" s="21">
        <f>E191/E2</f>
        <v>13.692124950258654</v>
      </c>
    </row>
    <row r="195" spans="1:5" ht="31.5">
      <c r="A195" s="6" t="s">
        <v>351</v>
      </c>
      <c r="B195" s="1" t="s">
        <v>106</v>
      </c>
      <c r="C195" s="1" t="s">
        <v>67</v>
      </c>
      <c r="D195" s="21" t="s">
        <v>227</v>
      </c>
      <c r="E195" s="17">
        <f>1586.5+689.13</f>
        <v>2275.63</v>
      </c>
    </row>
    <row r="196" spans="1:4" ht="15.75">
      <c r="A196" s="6" t="s">
        <v>352</v>
      </c>
      <c r="B196" s="1" t="s">
        <v>107</v>
      </c>
      <c r="C196" s="1" t="s">
        <v>67</v>
      </c>
      <c r="D196" s="21" t="s">
        <v>24</v>
      </c>
    </row>
    <row r="197" spans="1:4" ht="15.75">
      <c r="A197" s="6" t="s">
        <v>353</v>
      </c>
      <c r="B197" s="1" t="s">
        <v>64</v>
      </c>
      <c r="C197" s="1" t="s">
        <v>67</v>
      </c>
      <c r="D197" s="21" t="s">
        <v>10</v>
      </c>
    </row>
    <row r="198" spans="1:4" ht="15.75">
      <c r="A198" s="6" t="s">
        <v>354</v>
      </c>
      <c r="B198" s="1" t="s">
        <v>108</v>
      </c>
      <c r="C198" s="1" t="s">
        <v>73</v>
      </c>
      <c r="D198" s="21">
        <f>E195/E2</f>
        <v>0.9055431754874652</v>
      </c>
    </row>
    <row r="199" spans="1:4" ht="47.25">
      <c r="A199" s="18" t="s">
        <v>154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155</v>
      </c>
      <c r="B200" s="1" t="s">
        <v>105</v>
      </c>
      <c r="C200" s="1" t="s">
        <v>73</v>
      </c>
      <c r="D200" s="1">
        <f>E201+E205+E209+E213+E217+E221+E225+E229+E233+E237</f>
        <v>22956.91</v>
      </c>
      <c r="F200" s="12"/>
    </row>
    <row r="201" spans="1:5" ht="31.5">
      <c r="A201" s="6" t="s">
        <v>156</v>
      </c>
      <c r="B201" s="1" t="s">
        <v>106</v>
      </c>
      <c r="C201" s="1" t="s">
        <v>67</v>
      </c>
      <c r="D201" s="1" t="s">
        <v>48</v>
      </c>
      <c r="E201" s="17">
        <v>0</v>
      </c>
    </row>
    <row r="202" spans="1:4" ht="15.75">
      <c r="A202" s="6" t="s">
        <v>157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158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159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160</v>
      </c>
      <c r="B205" s="1" t="s">
        <v>106</v>
      </c>
      <c r="C205" s="1" t="s">
        <v>67</v>
      </c>
      <c r="D205" s="1" t="s">
        <v>50</v>
      </c>
      <c r="E205" s="17">
        <f>111.68+4612.64</f>
        <v>4724.320000000001</v>
      </c>
    </row>
    <row r="206" spans="1:4" ht="15.75">
      <c r="A206" s="6" t="s">
        <v>161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163</v>
      </c>
      <c r="B208" s="1" t="s">
        <v>108</v>
      </c>
      <c r="C208" s="1" t="s">
        <v>73</v>
      </c>
      <c r="D208" s="21">
        <f>E205/E2</f>
        <v>1.8799522483087945</v>
      </c>
    </row>
    <row r="209" spans="1:5" ht="31.5">
      <c r="A209" s="6" t="s">
        <v>355</v>
      </c>
      <c r="B209" s="1" t="s">
        <v>106</v>
      </c>
      <c r="C209" s="1" t="s">
        <v>67</v>
      </c>
      <c r="D209" s="1" t="s">
        <v>49</v>
      </c>
      <c r="E209" s="17">
        <v>0</v>
      </c>
    </row>
    <row r="210" spans="1:4" ht="15.75">
      <c r="A210" s="6" t="s">
        <v>356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357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358</v>
      </c>
      <c r="B212" s="1" t="s">
        <v>108</v>
      </c>
      <c r="C212" s="1" t="s">
        <v>73</v>
      </c>
      <c r="D212" s="22">
        <f>E209/E2</f>
        <v>0</v>
      </c>
    </row>
    <row r="213" spans="1:5" ht="31.5">
      <c r="A213" s="6" t="s">
        <v>359</v>
      </c>
      <c r="B213" s="1" t="s">
        <v>106</v>
      </c>
      <c r="C213" s="1" t="s">
        <v>67</v>
      </c>
      <c r="D213" s="1" t="s">
        <v>165</v>
      </c>
      <c r="E213" s="17">
        <v>0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211</v>
      </c>
      <c r="E217" s="17">
        <f>139.87+17404.48</f>
        <v>17544.35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21">
        <f>E217/E2</f>
        <v>6.981436530043772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1</v>
      </c>
      <c r="E221" s="17">
        <v>0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21">
        <f>E221/E2</f>
        <v>0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0</v>
      </c>
      <c r="E225" s="17">
        <f>688.24</f>
        <v>688.24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21">
        <f>E225/E2</f>
        <v>0.2738718662952646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51</v>
      </c>
      <c r="E229" s="17">
        <v>0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21">
        <f>E229/E2</f>
        <v>0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52</v>
      </c>
      <c r="E233" s="17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21">
        <f>E233/E2</f>
        <v>0</v>
      </c>
    </row>
    <row r="237" spans="1:6" ht="31.5">
      <c r="A237" s="6" t="s">
        <v>383</v>
      </c>
      <c r="B237" s="1" t="s">
        <v>106</v>
      </c>
      <c r="C237" s="1" t="s">
        <v>67</v>
      </c>
      <c r="D237" s="1" t="s">
        <v>53</v>
      </c>
      <c r="E237" s="17">
        <v>0</v>
      </c>
      <c r="F237" s="17" t="s">
        <v>206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198</v>
      </c>
    </row>
    <row r="240" spans="1:4" ht="15.75">
      <c r="A240" s="6" t="s">
        <v>386</v>
      </c>
      <c r="B240" s="1" t="s">
        <v>108</v>
      </c>
      <c r="C240" s="1" t="s">
        <v>73</v>
      </c>
      <c r="D240" s="21">
        <f>E237/E2</f>
        <v>0</v>
      </c>
    </row>
    <row r="241" spans="1:4" ht="15.75">
      <c r="A241" s="6"/>
      <c r="B241" s="3" t="s">
        <v>164</v>
      </c>
      <c r="C241" s="1" t="s">
        <v>73</v>
      </c>
      <c r="D241" s="13">
        <f>SUM(D28,D34,D60,D66,D72,D78,D84,D90,D100,D158,D200)</f>
        <v>290182.417172</v>
      </c>
    </row>
    <row r="242" spans="1:4" ht="15.75">
      <c r="A242" s="20" t="s">
        <v>166</v>
      </c>
      <c r="B242" s="20"/>
      <c r="C242" s="20"/>
      <c r="D242" s="20"/>
    </row>
    <row r="243" spans="1:4" ht="15.75">
      <c r="A243" s="6" t="s">
        <v>167</v>
      </c>
      <c r="B243" s="1" t="s">
        <v>168</v>
      </c>
      <c r="C243" s="1" t="s">
        <v>169</v>
      </c>
      <c r="D243" s="28">
        <v>1</v>
      </c>
    </row>
    <row r="244" spans="1:4" ht="15.75">
      <c r="A244" s="6" t="s">
        <v>170</v>
      </c>
      <c r="B244" s="1" t="s">
        <v>171</v>
      </c>
      <c r="C244" s="1" t="s">
        <v>169</v>
      </c>
      <c r="D244" s="28">
        <v>0</v>
      </c>
    </row>
    <row r="245" spans="1:4" ht="15.75">
      <c r="A245" s="6" t="s">
        <v>172</v>
      </c>
      <c r="B245" s="1" t="s">
        <v>173</v>
      </c>
      <c r="C245" s="1" t="s">
        <v>169</v>
      </c>
      <c r="D245" s="1">
        <v>1</v>
      </c>
    </row>
    <row r="246" spans="1:4" ht="15.75">
      <c r="A246" s="6" t="s">
        <v>174</v>
      </c>
      <c r="B246" s="1" t="s">
        <v>175</v>
      </c>
      <c r="C246" s="1" t="s">
        <v>73</v>
      </c>
      <c r="D246" s="7">
        <v>-28163.98</v>
      </c>
    </row>
    <row r="247" spans="1:4" ht="15.75">
      <c r="A247" s="20" t="s">
        <v>176</v>
      </c>
      <c r="B247" s="20"/>
      <c r="C247" s="20"/>
      <c r="D247" s="20"/>
    </row>
    <row r="248" spans="1:4" ht="15.75">
      <c r="A248" s="6" t="s">
        <v>177</v>
      </c>
      <c r="B248" s="1" t="s">
        <v>72</v>
      </c>
      <c r="C248" s="1" t="s">
        <v>73</v>
      </c>
      <c r="D248" s="1">
        <v>0</v>
      </c>
    </row>
    <row r="249" spans="1:4" ht="15.75">
      <c r="A249" s="6" t="s">
        <v>178</v>
      </c>
      <c r="B249" s="1" t="s">
        <v>74</v>
      </c>
      <c r="C249" s="1" t="s">
        <v>73</v>
      </c>
      <c r="D249" s="1">
        <v>0</v>
      </c>
    </row>
    <row r="250" spans="1:4" ht="15.75">
      <c r="A250" s="6" t="s">
        <v>179</v>
      </c>
      <c r="B250" s="1" t="s">
        <v>76</v>
      </c>
      <c r="C250" s="1" t="s">
        <v>73</v>
      </c>
      <c r="D250" s="1">
        <v>0</v>
      </c>
    </row>
    <row r="251" spans="1:4" ht="15.75">
      <c r="A251" s="6" t="s">
        <v>180</v>
      </c>
      <c r="B251" s="1" t="s">
        <v>99</v>
      </c>
      <c r="C251" s="1" t="s">
        <v>73</v>
      </c>
      <c r="D251" s="1">
        <v>0</v>
      </c>
    </row>
    <row r="252" spans="1:4" ht="15.75">
      <c r="A252" s="6" t="s">
        <v>181</v>
      </c>
      <c r="B252" s="1" t="s">
        <v>182</v>
      </c>
      <c r="C252" s="1" t="s">
        <v>73</v>
      </c>
      <c r="D252" s="1">
        <v>0</v>
      </c>
    </row>
    <row r="253" spans="1:4" ht="15.75">
      <c r="A253" s="6" t="s">
        <v>183</v>
      </c>
      <c r="B253" s="1" t="s">
        <v>101</v>
      </c>
      <c r="C253" s="1" t="s">
        <v>73</v>
      </c>
      <c r="D253" s="1">
        <v>0</v>
      </c>
    </row>
    <row r="254" spans="1:4" ht="15.75">
      <c r="A254" s="20" t="s">
        <v>184</v>
      </c>
      <c r="B254" s="20"/>
      <c r="C254" s="20"/>
      <c r="D254" s="20"/>
    </row>
    <row r="255" spans="1:4" ht="15.75">
      <c r="A255" s="6" t="s">
        <v>185</v>
      </c>
      <c r="B255" s="1" t="s">
        <v>168</v>
      </c>
      <c r="C255" s="1" t="s">
        <v>169</v>
      </c>
      <c r="D255" s="1">
        <v>0</v>
      </c>
    </row>
    <row r="256" spans="1:4" ht="15.75">
      <c r="A256" s="6" t="s">
        <v>186</v>
      </c>
      <c r="B256" s="1" t="s">
        <v>171</v>
      </c>
      <c r="C256" s="1" t="s">
        <v>169</v>
      </c>
      <c r="D256" s="1">
        <v>0</v>
      </c>
    </row>
    <row r="257" spans="1:4" ht="15.75">
      <c r="A257" s="6" t="s">
        <v>187</v>
      </c>
      <c r="B257" s="1" t="s">
        <v>188</v>
      </c>
      <c r="C257" s="1" t="s">
        <v>169</v>
      </c>
      <c r="D257" s="1">
        <v>0</v>
      </c>
    </row>
    <row r="258" spans="1:4" ht="15.75">
      <c r="A258" s="6" t="s">
        <v>189</v>
      </c>
      <c r="B258" s="1" t="s">
        <v>175</v>
      </c>
      <c r="C258" s="1" t="s">
        <v>73</v>
      </c>
      <c r="D258" s="1">
        <v>0</v>
      </c>
    </row>
    <row r="259" spans="1:4" ht="15.75">
      <c r="A259" s="20" t="s">
        <v>190</v>
      </c>
      <c r="B259" s="20"/>
      <c r="C259" s="20"/>
      <c r="D259" s="20"/>
    </row>
    <row r="260" spans="1:4" ht="15.75">
      <c r="A260" s="6" t="s">
        <v>191</v>
      </c>
      <c r="B260" s="1" t="s">
        <v>192</v>
      </c>
      <c r="C260" s="1" t="s">
        <v>169</v>
      </c>
      <c r="D260" s="1">
        <v>10</v>
      </c>
    </row>
    <row r="261" spans="1:4" ht="15.75">
      <c r="A261" s="6" t="s">
        <v>193</v>
      </c>
      <c r="B261" s="1" t="s">
        <v>194</v>
      </c>
      <c r="C261" s="1" t="s">
        <v>169</v>
      </c>
      <c r="D261" s="1">
        <v>0</v>
      </c>
    </row>
    <row r="262" spans="1:4" ht="31.5">
      <c r="A262" s="6" t="s">
        <v>195</v>
      </c>
      <c r="B262" s="1" t="s">
        <v>196</v>
      </c>
      <c r="C262" s="1" t="s">
        <v>73</v>
      </c>
      <c r="D262" s="1">
        <v>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0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2021-03-15T07:28:41Z</dcterms:modified>
  <cp:category/>
  <cp:version/>
  <cp:contentType/>
  <cp:contentStatus/>
</cp:coreProperties>
</file>