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<sst xmlns="http://schemas.openxmlformats.org/spreadsheetml/2006/main" count="936" uniqueCount="384">
  <si>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</si>
  <si>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</si>
  <si>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</si>
  <si>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</si>
  <si>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</si>
  <si>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</si>
  <si>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</si>
  <si>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</si>
  <si>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</si>
  <si>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</si>
  <si>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</si>
  <si>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</si>
  <si>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</si>
  <si>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</si>
  <si>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</si>
  <si>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</si>
  <si>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</si>
  <si>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</si>
  <si>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</si>
  <si>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</si>
  <si>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</si>
  <si>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</si>
  <si>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</si>
  <si>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</si>
  <si>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</si>
  <si>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</si>
  <si>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</si>
  <si>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</si>
  <si>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</si>
  <si>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</si>
  <si>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</si>
  <si>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</si>
  <si>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</si>
  <si>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</si>
  <si>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</si>
  <si>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</si>
  <si>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</si>
  <si>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</si>
  <si>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</si>
  <si>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</si>
  <si>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</si>
  <si>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</si>
  <si>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</si>
  <si>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</si>
  <si>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</si>
  <si>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</si>
  <si>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</si>
  <si>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</si>
  <si>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</si>
  <si>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</si>
  <si>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</si>
  <si>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</si>
  <si>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</si>
  <si>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</si>
  <si>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</si>
  <si>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</si>
  <si>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</si>
  <si>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</si>
  <si>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</si>
  <si>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</si>
  <si>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</si>
  <si>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</si>
  <si>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</si>
  <si>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</si>
  <si>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</si>
  <si>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</si>
  <si>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</si>
  <si>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</si>
  <si>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</si>
  <si>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</si>
  <si>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</si>
  <si>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</si>
  <si>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</si>
  <si>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</si>
  <si>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</si>
  <si>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</si>
  <si>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</si>
  <si>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</si>
  <si>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</si>
  <si>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</si>
  <si>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</si>
  <si>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</si>
  <si>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</si>
  <si>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</si>
  <si>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</si>
  <si>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</si>
  <si>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</si>
  <si>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</si>
  <si>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</si>
  <si>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</si>
  <si>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</si>
  <si>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</si>
  <si>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</si>
  <si>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</si>
  <si>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</si>
  <si>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</si>
  <si>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</si>
  <si>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</si>
  <si>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</si>
  <si>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</si>
  <si>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</si>
  <si>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</si>
  <si>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</si>
  <si>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</si>
  <si>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</si>
  <si>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</si>
  <si>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</si>
  <si>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</si>
  <si>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</si>
  <si>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</si>
  <si>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</si>
  <si>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</si>
  <si>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</si>
  <si>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</si>
  <si>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</si>
  <si>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</si>
  <si>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</si>
  <si>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</si>
  <si>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</si>
  <si>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</si>
  <si>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</si>
  <si>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</si>
  <si>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</si>
  <si>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</si>
  <si>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</si>
  <si>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</si>
  <si>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</si>
  <si>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</si>
  <si>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</si>
  <si>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</si>
  <si>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</si>
  <si>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</si>
  <si>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</si>
  <si>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</si>
  <si>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</si>
  <si>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</si>
  <si>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</si>
  <si>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</si>
  <si>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</si>
  <si>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</si>
  <si>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</si>
  <si>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</si>
  <si>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</si>
  <si>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</si>
  <si>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</si>
  <si>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</si>
  <si>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</si>
  <si>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</si>
  <si>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</si>
  <si>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</si>
  <si>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</si>
  <si>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</si>
  <si>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</si>
  <si>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</si>
  <si>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</si>
  <si>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</si>
  <si>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</si>
  <si>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</si>
  <si>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</si>
  <si>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</si>
  <si>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</si>
  <si>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</si>
  <si>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</si>
  <si>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</si>
  <si>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</si>
  <si>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</si>
  <si>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</si>
  <si>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</si>
  <si>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</si>
  <si>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</si>
  <si>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</si>
  <si>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</si>
  <si>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</si>
  <si>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</si>
  <si>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</si>
  <si>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</si>
  <si>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</si>
  <si>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</si>
  <si>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</si>
  <si>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</si>
  <si>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</si>
  <si>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</si>
  <si>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</si>
  <si>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</si>
  <si>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</si>
  <si>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</si>
  <si>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</si>
  <si>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</si>
  <si>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</si>
  <si>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</si>
  <si>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</si>
  <si>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</si>
  <si>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</si>
  <si>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</si>
  <si>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</si>
  <si>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</si>
  <si>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</si>
  <si>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</si>
  <si>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</si>
  <si>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</si>
  <si>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</si>
  <si>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</si>
  <si>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</si>
  <si>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</si>
  <si>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</si>
  <si>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</si>
  <si>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</si>
  <si>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</si>
  <si>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</si>
  <si>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</si>
  <si>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</si>
  <si>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</si>
  <si>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</si>
  <si>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</si>
  <si>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</si>
  <si>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</si>
  <si>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</si>
  <si>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</si>
  <si>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</si>
  <si>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</si>
  <si>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</si>
  <si>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</si>
  <si>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</si>
  <si>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</si>
  <si>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</si>
  <si>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нет валки деревьев в актах сметы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</si>
  <si>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</si>
  <si>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</si>
  <si>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</si>
  <si>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</si>
  <si>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51/3  ул. Гагарина в г. Липецке</t>
  </si>
  <si>
    <t>31.03.2021 г.</t>
  </si>
  <si>
    <t>01.01.2020 г.</t>
  </si>
  <si>
    <t>31.12.2020 г.</t>
  </si>
  <si>
    <t>зевс 2020=0</t>
  </si>
  <si>
    <t>Восстановление(ремонт)систем водоотвода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</si>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</sst>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1-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D124">
            <v>140888.340516</v>
          </cell>
        </row>
        <row r="125">
          <cell r="CD125">
            <v>156842.30235840008</v>
          </cell>
        </row>
        <row r="126">
          <cell r="CD126">
            <v>36678.18264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225.4</v>
          </cell>
        </row>
        <row r="24">
          <cell r="D24">
            <v>-96876.72168199961</v>
          </cell>
        </row>
        <row r="25">
          <cell r="D25">
            <v>114909.66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226">
      <selection activeCell="A27" sqref="A27:A240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197</v>
      </c>
    </row>
    <row r="2" spans="1:22" s="5" customFormat="1" ht="33.75" customHeight="1">
      <c r="A2" s="24" t="s">
        <v>230</v>
      </c>
      <c r="B2" s="24"/>
      <c r="C2" s="24"/>
      <c r="D2" s="24"/>
      <c r="E2" s="4">
        <v>2494.3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6">
        <f>'[2]по форме'!$D$23</f>
        <v>225.4</v>
      </c>
    </row>
    <row r="10" spans="1:5" ht="15.75">
      <c r="A10" s="6" t="s">
        <v>58</v>
      </c>
      <c r="B10" s="1" t="s">
        <v>74</v>
      </c>
      <c r="C10" s="1" t="s">
        <v>73</v>
      </c>
      <c r="D10" s="16">
        <f>'[2]по форме'!$D$24</f>
        <v>-96876.72168199961</v>
      </c>
      <c r="E10" s="25">
        <f>D16-D241</f>
        <v>-58691.02448559989</v>
      </c>
    </row>
    <row r="11" spans="1:4" ht="15.75">
      <c r="A11" s="6" t="s">
        <v>75</v>
      </c>
      <c r="B11" s="1" t="s">
        <v>76</v>
      </c>
      <c r="C11" s="1" t="s">
        <v>73</v>
      </c>
      <c r="D11" s="16">
        <f>'[2]по форме'!$D$25</f>
        <v>114909.66</v>
      </c>
    </row>
    <row r="12" spans="1:4" ht="31.5">
      <c r="A12" s="6" t="s">
        <v>77</v>
      </c>
      <c r="B12" s="1" t="s">
        <v>78</v>
      </c>
      <c r="C12" s="1" t="s">
        <v>73</v>
      </c>
      <c r="D12" s="16">
        <f>D13+D14+D15</f>
        <v>334408.8255144001</v>
      </c>
    </row>
    <row r="13" spans="1:4" ht="15.75">
      <c r="A13" s="6" t="s">
        <v>94</v>
      </c>
      <c r="B13" s="26" t="s">
        <v>79</v>
      </c>
      <c r="C13" s="1" t="s">
        <v>73</v>
      </c>
      <c r="D13" s="16">
        <f>'[1]УК 2019'!$CD$125</f>
        <v>156842.30235840008</v>
      </c>
    </row>
    <row r="14" spans="1:4" ht="15.75">
      <c r="A14" s="6" t="s">
        <v>95</v>
      </c>
      <c r="B14" s="26" t="s">
        <v>80</v>
      </c>
      <c r="C14" s="1" t="s">
        <v>73</v>
      </c>
      <c r="D14" s="16">
        <f>'[1]УК 2019'!$CD$124</f>
        <v>140888.340516</v>
      </c>
    </row>
    <row r="15" spans="1:4" ht="15.75">
      <c r="A15" s="6" t="s">
        <v>96</v>
      </c>
      <c r="B15" s="26" t="s">
        <v>81</v>
      </c>
      <c r="C15" s="1" t="s">
        <v>73</v>
      </c>
      <c r="D15" s="16">
        <f>'[1]УК 2019'!$CD$126</f>
        <v>36678.18264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156721.3155144001</v>
      </c>
      <c r="E16" s="17">
        <v>288299.18</v>
      </c>
      <c r="F16" s="17" t="s">
        <v>229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156721.3155144001</v>
      </c>
    </row>
    <row r="18" spans="1:4" ht="31.5">
      <c r="A18" s="26" t="s">
        <v>84</v>
      </c>
      <c r="B18" s="26" t="s">
        <v>98</v>
      </c>
      <c r="C18" s="26" t="s">
        <v>73</v>
      </c>
      <c r="D18" s="27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7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7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7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60069.9938324005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1334.18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-155342.3461675995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141376.05</v>
      </c>
      <c r="E25" s="25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27543.53</v>
      </c>
      <c r="E28" s="14">
        <v>27543.53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11.042589103155192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2817.69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134.69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0.05399911798901495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17">
        <v>386.12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0.1548009461572385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566.51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0.22712183779016154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7">
        <v>1500.4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0.6015314918013069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201</v>
      </c>
      <c r="E51" s="17">
        <v>229.97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0.09219821192318485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200</v>
      </c>
      <c r="E55" s="17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24275.65</v>
      </c>
      <c r="E60" s="14">
        <v>24275.65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9.732449985968007</v>
      </c>
      <c r="E64" s="4"/>
    </row>
    <row r="65" spans="1:22" s="5" customFormat="1" ht="27.75" customHeight="1">
      <c r="A65" s="18" t="s">
        <v>236</v>
      </c>
      <c r="B65" s="3" t="s">
        <v>104</v>
      </c>
      <c r="C65" s="3" t="s">
        <v>67</v>
      </c>
      <c r="D65" s="3" t="s">
        <v>227</v>
      </c>
      <c r="E65" s="4">
        <f>150500/10</f>
        <v>15050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7">
        <f>E65</f>
        <v>15050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22">
        <f>E65/E2</f>
        <v>6.033756965882211</v>
      </c>
      <c r="E70" s="4"/>
    </row>
    <row r="71" spans="1:22" s="5" customFormat="1" ht="28.5" customHeight="1">
      <c r="A71" s="18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20.25" customHeight="1">
      <c r="A72" s="6" t="s">
        <v>243</v>
      </c>
      <c r="B72" s="1" t="s">
        <v>105</v>
      </c>
      <c r="C72" s="1" t="s">
        <v>73</v>
      </c>
      <c r="D72" s="1">
        <f>E72</f>
        <v>37878.65</v>
      </c>
      <c r="E72" s="4">
        <v>37878.65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1">
        <f>E72/E2</f>
        <v>15.18608427214048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11634.11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11634.11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1">
        <f>E79/E2</f>
        <v>4.664278555105641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5582.18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5582.18</v>
      </c>
      <c r="F84" s="17">
        <v>60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93.03633333333333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248</v>
      </c>
      <c r="B90" s="1" t="s">
        <v>105</v>
      </c>
      <c r="C90" s="1" t="s">
        <v>73</v>
      </c>
      <c r="D90" s="1">
        <f>E91+E95</f>
        <v>577.32</v>
      </c>
      <c r="F90" s="1">
        <v>481.1</v>
      </c>
    </row>
    <row r="91" spans="1:6" ht="31.5">
      <c r="A91" s="6" t="s">
        <v>249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224</v>
      </c>
    </row>
    <row r="92" spans="1:6" ht="15.75">
      <c r="A92" s="6" t="s">
        <v>250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252</v>
      </c>
      <c r="B94" s="1" t="s">
        <v>108</v>
      </c>
      <c r="C94" s="1" t="s">
        <v>73</v>
      </c>
      <c r="D94" s="21">
        <f>E91/F90</f>
        <v>0</v>
      </c>
      <c r="F94" s="1" t="s">
        <v>211</v>
      </c>
    </row>
    <row r="95" spans="1:6" ht="31.5">
      <c r="A95" s="6" t="s">
        <v>253</v>
      </c>
      <c r="B95" s="1" t="s">
        <v>106</v>
      </c>
      <c r="C95" s="1" t="s">
        <v>67</v>
      </c>
      <c r="D95" s="1" t="s">
        <v>6</v>
      </c>
      <c r="E95" s="17">
        <v>577.32</v>
      </c>
      <c r="F95" s="1">
        <v>481.1</v>
      </c>
    </row>
    <row r="96" spans="1:4" ht="15.75">
      <c r="A96" s="6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256</v>
      </c>
      <c r="B98" s="1" t="s">
        <v>108</v>
      </c>
      <c r="C98" s="1" t="s">
        <v>73</v>
      </c>
      <c r="D98" s="21">
        <f>E95/F95</f>
        <v>1.2</v>
      </c>
    </row>
    <row r="99" spans="1:22" s="5" customFormat="1" ht="63">
      <c r="A99" s="18" t="s">
        <v>150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257</v>
      </c>
      <c r="B100" s="1" t="s">
        <v>105</v>
      </c>
      <c r="C100" s="1" t="s">
        <v>73</v>
      </c>
      <c r="D100" s="7">
        <f>E101+E105+E113+E117+E121+E125+E129+E133+E137+E141+E145+E149+E157+E153+E109</f>
        <v>54755.68</v>
      </c>
    </row>
    <row r="101" spans="1:5" ht="31.5">
      <c r="A101" s="6" t="s">
        <v>258</v>
      </c>
      <c r="B101" s="1" t="s">
        <v>106</v>
      </c>
      <c r="C101" s="1" t="s">
        <v>67</v>
      </c>
      <c r="D101" s="1" t="s">
        <v>27</v>
      </c>
      <c r="E101" s="17">
        <f>518.69+380.75</f>
        <v>899.44</v>
      </c>
    </row>
    <row r="102" spans="1:4" ht="15.75">
      <c r="A102" s="6" t="s">
        <v>259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260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261</v>
      </c>
      <c r="B104" s="1" t="s">
        <v>108</v>
      </c>
      <c r="C104" s="1" t="s">
        <v>73</v>
      </c>
      <c r="D104" s="21">
        <f>E101/E2</f>
        <v>0.36059816381349474</v>
      </c>
    </row>
    <row r="105" spans="1:5" ht="31.5">
      <c r="A105" s="6" t="s">
        <v>262</v>
      </c>
      <c r="B105" s="1" t="s">
        <v>106</v>
      </c>
      <c r="C105" s="1" t="s">
        <v>67</v>
      </c>
      <c r="D105" s="1" t="s">
        <v>28</v>
      </c>
      <c r="E105" s="15">
        <v>1784.67</v>
      </c>
    </row>
    <row r="106" spans="1:4" ht="15.75">
      <c r="A106" s="6" t="s">
        <v>263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264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265</v>
      </c>
      <c r="B108" s="1" t="s">
        <v>108</v>
      </c>
      <c r="C108" s="1" t="s">
        <v>73</v>
      </c>
      <c r="D108" s="21">
        <f>E105/E2</f>
        <v>0.7154993384917612</v>
      </c>
    </row>
    <row r="109" spans="1:5" ht="31.5">
      <c r="A109" s="6" t="s">
        <v>266</v>
      </c>
      <c r="B109" s="1" t="s">
        <v>106</v>
      </c>
      <c r="C109" s="1" t="s">
        <v>67</v>
      </c>
      <c r="D109" s="21" t="s">
        <v>228</v>
      </c>
      <c r="E109" s="17">
        <v>880.84</v>
      </c>
    </row>
    <row r="110" spans="1:4" ht="15.75">
      <c r="A110" s="6" t="s">
        <v>267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268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269</v>
      </c>
      <c r="B112" s="1" t="s">
        <v>108</v>
      </c>
      <c r="C112" s="1" t="s">
        <v>73</v>
      </c>
      <c r="D112" s="21">
        <f>E109/E2</f>
        <v>0.35314116184901573</v>
      </c>
    </row>
    <row r="113" spans="1:5" ht="31.5">
      <c r="A113" s="6" t="s">
        <v>270</v>
      </c>
      <c r="B113" s="1" t="s">
        <v>106</v>
      </c>
      <c r="C113" s="1" t="s">
        <v>67</v>
      </c>
      <c r="D113" s="1" t="s">
        <v>3</v>
      </c>
      <c r="E113" s="17">
        <v>1576.4</v>
      </c>
    </row>
    <row r="114" spans="1:4" ht="15.75">
      <c r="A114" s="6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273</v>
      </c>
      <c r="B116" s="1" t="s">
        <v>108</v>
      </c>
      <c r="C116" s="1" t="s">
        <v>73</v>
      </c>
      <c r="D116" s="21">
        <f>E113/E2</f>
        <v>0.6320009621938019</v>
      </c>
    </row>
    <row r="117" spans="1:5" ht="31.5">
      <c r="A117" s="6" t="s">
        <v>274</v>
      </c>
      <c r="B117" s="1" t="s">
        <v>106</v>
      </c>
      <c r="C117" s="1" t="s">
        <v>67</v>
      </c>
      <c r="D117" s="1" t="s">
        <v>2</v>
      </c>
      <c r="E117" s="17">
        <v>21546.95</v>
      </c>
    </row>
    <row r="118" spans="1:4" ht="15.75">
      <c r="A118" s="6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277</v>
      </c>
      <c r="B120" s="1" t="s">
        <v>108</v>
      </c>
      <c r="C120" s="1" t="s">
        <v>73</v>
      </c>
      <c r="D120" s="21">
        <f>E117/E2</f>
        <v>8.638475724652206</v>
      </c>
    </row>
    <row r="121" spans="1:5" ht="47.25">
      <c r="A121" s="6" t="s">
        <v>278</v>
      </c>
      <c r="B121" s="1" t="s">
        <v>106</v>
      </c>
      <c r="C121" s="1" t="s">
        <v>67</v>
      </c>
      <c r="D121" s="1" t="s">
        <v>32</v>
      </c>
      <c r="E121" s="17">
        <f>4100.47+9365.14</f>
        <v>13465.61</v>
      </c>
    </row>
    <row r="122" spans="1:4" ht="15.75">
      <c r="A122" s="6" t="s">
        <v>279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280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281</v>
      </c>
      <c r="B124" s="1" t="s">
        <v>108</v>
      </c>
      <c r="C124" s="1" t="s">
        <v>73</v>
      </c>
      <c r="D124" s="21">
        <f>E121/E2</f>
        <v>5.3985527001563565</v>
      </c>
    </row>
    <row r="125" spans="1:5" ht="31.5">
      <c r="A125" s="6" t="s">
        <v>282</v>
      </c>
      <c r="B125" s="1" t="s">
        <v>106</v>
      </c>
      <c r="C125" s="1" t="s">
        <v>67</v>
      </c>
      <c r="D125" s="1" t="s">
        <v>34</v>
      </c>
      <c r="E125" s="17">
        <f>8495.59</f>
        <v>8495.59</v>
      </c>
    </row>
    <row r="126" spans="1:4" ht="15.75">
      <c r="A126" s="6" t="s">
        <v>283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284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285</v>
      </c>
      <c r="B128" s="1" t="s">
        <v>108</v>
      </c>
      <c r="C128" s="1" t="s">
        <v>73</v>
      </c>
      <c r="D128" s="21">
        <f>E125/E2</f>
        <v>3.406001683839153</v>
      </c>
    </row>
    <row r="129" spans="1:5" ht="31.5">
      <c r="A129" s="6" t="s">
        <v>286</v>
      </c>
      <c r="B129" s="1" t="s">
        <v>106</v>
      </c>
      <c r="C129" s="1" t="s">
        <v>67</v>
      </c>
      <c r="D129" s="1" t="s">
        <v>36</v>
      </c>
      <c r="E129" s="17">
        <v>2463.62</v>
      </c>
    </row>
    <row r="130" spans="1:4" ht="15.75">
      <c r="A130" s="6" t="s">
        <v>287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288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289</v>
      </c>
      <c r="B132" s="1" t="s">
        <v>108</v>
      </c>
      <c r="C132" s="1" t="s">
        <v>73</v>
      </c>
      <c r="D132" s="21">
        <f>E129/E2</f>
        <v>0.9876999558994506</v>
      </c>
    </row>
    <row r="133" spans="1:5" ht="31.5">
      <c r="A133" s="6" t="s">
        <v>290</v>
      </c>
      <c r="B133" s="1" t="s">
        <v>106</v>
      </c>
      <c r="C133" s="1" t="s">
        <v>67</v>
      </c>
      <c r="D133" s="1" t="s">
        <v>37</v>
      </c>
      <c r="E133" s="17">
        <v>1799.89</v>
      </c>
    </row>
    <row r="134" spans="1:4" ht="15.75">
      <c r="A134" s="6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293</v>
      </c>
      <c r="B136" s="1" t="s">
        <v>108</v>
      </c>
      <c r="C136" s="1" t="s">
        <v>73</v>
      </c>
      <c r="D136" s="21">
        <f>E133/E2</f>
        <v>0.7216012508519424</v>
      </c>
    </row>
    <row r="137" spans="1:5" ht="31.5">
      <c r="A137" s="6" t="s">
        <v>294</v>
      </c>
      <c r="B137" s="1" t="s">
        <v>106</v>
      </c>
      <c r="C137" s="1" t="s">
        <v>67</v>
      </c>
      <c r="D137" s="1" t="s">
        <v>207</v>
      </c>
      <c r="E137" s="17">
        <v>1703.11</v>
      </c>
    </row>
    <row r="138" spans="1:4" ht="15.75">
      <c r="A138" s="6" t="s">
        <v>295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297</v>
      </c>
      <c r="B140" s="1" t="s">
        <v>108</v>
      </c>
      <c r="C140" s="1" t="s">
        <v>73</v>
      </c>
      <c r="D140" s="21">
        <f>E137/E2</f>
        <v>0.6828007857916047</v>
      </c>
    </row>
    <row r="141" spans="1:5" ht="31.5">
      <c r="A141" s="6" t="s">
        <v>298</v>
      </c>
      <c r="B141" s="1" t="s">
        <v>106</v>
      </c>
      <c r="C141" s="1" t="s">
        <v>67</v>
      </c>
      <c r="D141" s="21" t="s">
        <v>206</v>
      </c>
      <c r="E141" s="17">
        <v>0</v>
      </c>
    </row>
    <row r="142" spans="1:4" ht="15.75">
      <c r="A142" s="6" t="s">
        <v>299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300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301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302</v>
      </c>
      <c r="B145" s="1" t="s">
        <v>106</v>
      </c>
      <c r="C145" s="1" t="s">
        <v>67</v>
      </c>
      <c r="D145" s="21" t="s">
        <v>208</v>
      </c>
      <c r="E145" s="17">
        <v>0</v>
      </c>
    </row>
    <row r="146" spans="1:4" ht="15.75">
      <c r="A146" s="6" t="s">
        <v>303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304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305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306</v>
      </c>
      <c r="B149" s="1" t="s">
        <v>106</v>
      </c>
      <c r="C149" s="1" t="s">
        <v>67</v>
      </c>
      <c r="D149" s="21" t="s">
        <v>205</v>
      </c>
      <c r="E149" s="17">
        <v>0</v>
      </c>
    </row>
    <row r="150" spans="1:4" ht="15.75">
      <c r="A150" s="6" t="s">
        <v>307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308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309</v>
      </c>
      <c r="B152" s="1" t="s">
        <v>108</v>
      </c>
      <c r="C152" s="1" t="s">
        <v>73</v>
      </c>
      <c r="D152" s="21">
        <f>E149/E2</f>
        <v>0</v>
      </c>
    </row>
    <row r="153" spans="1:6" ht="31.5">
      <c r="A153" s="6" t="s">
        <v>310</v>
      </c>
      <c r="B153" s="1" t="s">
        <v>106</v>
      </c>
      <c r="C153" s="1" t="s">
        <v>67</v>
      </c>
      <c r="D153" s="1" t="s">
        <v>235</v>
      </c>
      <c r="E153" s="17">
        <v>139.56</v>
      </c>
      <c r="F153" s="9"/>
    </row>
    <row r="154" spans="1:4" ht="15.75">
      <c r="A154" s="6" t="s">
        <v>311</v>
      </c>
      <c r="B154" s="1" t="s">
        <v>107</v>
      </c>
      <c r="C154" s="1" t="s">
        <v>67</v>
      </c>
      <c r="D154" s="1" t="s">
        <v>24</v>
      </c>
    </row>
    <row r="155" spans="1:4" ht="15.75">
      <c r="A155" s="6" t="s">
        <v>312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313</v>
      </c>
      <c r="B156" s="1" t="s">
        <v>108</v>
      </c>
      <c r="C156" s="1" t="s">
        <v>73</v>
      </c>
      <c r="D156" s="21">
        <f>E153/E2</f>
        <v>0.055951569578639296</v>
      </c>
    </row>
    <row r="157" spans="1:7" ht="47.25">
      <c r="A157" s="6" t="s">
        <v>310</v>
      </c>
      <c r="B157" s="1" t="s">
        <v>106</v>
      </c>
      <c r="C157" s="1" t="s">
        <v>67</v>
      </c>
      <c r="D157" s="1" t="s">
        <v>202</v>
      </c>
      <c r="E157" s="17">
        <v>0</v>
      </c>
      <c r="F157" s="10" t="s">
        <v>225</v>
      </c>
      <c r="G157" s="11"/>
    </row>
    <row r="158" spans="1:6" ht="15.75">
      <c r="A158" s="6" t="s">
        <v>311</v>
      </c>
      <c r="B158" s="1" t="s">
        <v>107</v>
      </c>
      <c r="C158" s="1" t="s">
        <v>67</v>
      </c>
      <c r="D158" s="1" t="s">
        <v>24</v>
      </c>
      <c r="F158" s="9"/>
    </row>
    <row r="159" spans="1:4" ht="15.75">
      <c r="A159" s="6" t="s">
        <v>312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313</v>
      </c>
      <c r="B160" s="1" t="s">
        <v>108</v>
      </c>
      <c r="C160" s="1" t="s">
        <v>73</v>
      </c>
      <c r="D160" s="21">
        <f>E157/E2</f>
        <v>0</v>
      </c>
    </row>
    <row r="161" spans="1:5" ht="47.25">
      <c r="A161" s="18" t="s">
        <v>314</v>
      </c>
      <c r="B161" s="3" t="s">
        <v>104</v>
      </c>
      <c r="C161" s="3" t="s">
        <v>67</v>
      </c>
      <c r="D161" s="3" t="s">
        <v>38</v>
      </c>
      <c r="E161" s="4"/>
    </row>
    <row r="162" spans="1:5" ht="15.75">
      <c r="A162" s="6" t="s">
        <v>315</v>
      </c>
      <c r="B162" s="1" t="s">
        <v>105</v>
      </c>
      <c r="C162" s="1" t="s">
        <v>73</v>
      </c>
      <c r="D162" s="1">
        <f>E163+E167+E171+E175+E179+E183+E187+E191+E195</f>
        <v>35157.659999999996</v>
      </c>
      <c r="E162" s="4"/>
    </row>
    <row r="163" spans="1:6" ht="31.5">
      <c r="A163" s="6" t="s">
        <v>316</v>
      </c>
      <c r="B163" s="1" t="s">
        <v>106</v>
      </c>
      <c r="C163" s="1" t="s">
        <v>67</v>
      </c>
      <c r="D163" s="1" t="s">
        <v>39</v>
      </c>
      <c r="E163" s="4">
        <f>2148.43+88.82</f>
        <v>2237.25</v>
      </c>
      <c r="F163" s="17">
        <v>1</v>
      </c>
    </row>
    <row r="164" spans="1:5" ht="15.75">
      <c r="A164" s="6" t="s">
        <v>317</v>
      </c>
      <c r="B164" s="1" t="s">
        <v>107</v>
      </c>
      <c r="C164" s="1" t="s">
        <v>67</v>
      </c>
      <c r="D164" s="1" t="s">
        <v>40</v>
      </c>
      <c r="E164" s="4"/>
    </row>
    <row r="165" spans="1:4" ht="15.75">
      <c r="A165" s="6" t="s">
        <v>318</v>
      </c>
      <c r="B165" s="1" t="s">
        <v>64</v>
      </c>
      <c r="C165" s="1" t="s">
        <v>67</v>
      </c>
      <c r="D165" s="1" t="s">
        <v>20</v>
      </c>
    </row>
    <row r="166" spans="1:5" ht="15.75">
      <c r="A166" s="6" t="s">
        <v>319</v>
      </c>
      <c r="B166" s="1" t="s">
        <v>108</v>
      </c>
      <c r="C166" s="1" t="s">
        <v>73</v>
      </c>
      <c r="D166" s="21">
        <f>E163/F163</f>
        <v>2237.25</v>
      </c>
      <c r="E166" s="4"/>
    </row>
    <row r="167" spans="1:6" ht="31.5">
      <c r="A167" s="6" t="s">
        <v>320</v>
      </c>
      <c r="B167" s="1" t="s">
        <v>106</v>
      </c>
      <c r="C167" s="1" t="s">
        <v>67</v>
      </c>
      <c r="D167" s="1" t="s">
        <v>226</v>
      </c>
      <c r="E167" s="4">
        <f>1044.3+5477.68</f>
        <v>6521.9800000000005</v>
      </c>
      <c r="F167" s="17">
        <v>1</v>
      </c>
    </row>
    <row r="168" spans="1:5" ht="15.75">
      <c r="A168" s="6" t="s">
        <v>321</v>
      </c>
      <c r="B168" s="1" t="s">
        <v>107</v>
      </c>
      <c r="C168" s="1" t="s">
        <v>67</v>
      </c>
      <c r="D168" s="1" t="s">
        <v>40</v>
      </c>
      <c r="E168" s="4"/>
    </row>
    <row r="169" spans="1:5" ht="15.75">
      <c r="A169" s="6" t="s">
        <v>322</v>
      </c>
      <c r="B169" s="1" t="s">
        <v>64</v>
      </c>
      <c r="C169" s="1" t="s">
        <v>67</v>
      </c>
      <c r="D169" s="1" t="s">
        <v>20</v>
      </c>
      <c r="E169" s="4"/>
    </row>
    <row r="170" spans="1:5" ht="15.75">
      <c r="A170" s="6" t="s">
        <v>323</v>
      </c>
      <c r="B170" s="1" t="s">
        <v>108</v>
      </c>
      <c r="C170" s="1" t="s">
        <v>73</v>
      </c>
      <c r="D170" s="21">
        <f>E167/F167</f>
        <v>6521.9800000000005</v>
      </c>
      <c r="E170" s="4"/>
    </row>
    <row r="171" spans="1:5" ht="31.5">
      <c r="A171" s="6" t="s">
        <v>324</v>
      </c>
      <c r="B171" s="1" t="s">
        <v>106</v>
      </c>
      <c r="C171" s="1" t="s">
        <v>67</v>
      </c>
      <c r="D171" s="1" t="s">
        <v>41</v>
      </c>
      <c r="E171" s="17">
        <v>1841.97</v>
      </c>
    </row>
    <row r="172" spans="1:4" ht="15.75">
      <c r="A172" s="6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327</v>
      </c>
      <c r="B174" s="1" t="s">
        <v>108</v>
      </c>
      <c r="C174" s="1" t="s">
        <v>73</v>
      </c>
      <c r="D174" s="21">
        <f>E171/E2</f>
        <v>0.7384717155113659</v>
      </c>
    </row>
    <row r="175" spans="1:5" ht="31.5">
      <c r="A175" s="6" t="s">
        <v>328</v>
      </c>
      <c r="B175" s="1" t="s">
        <v>106</v>
      </c>
      <c r="C175" s="1" t="s">
        <v>67</v>
      </c>
      <c r="D175" s="1" t="s">
        <v>42</v>
      </c>
      <c r="E175" s="17">
        <v>28.46</v>
      </c>
    </row>
    <row r="176" spans="1:4" ht="15.75">
      <c r="A176" s="6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331</v>
      </c>
      <c r="B178" s="1" t="s">
        <v>108</v>
      </c>
      <c r="C178" s="1" t="s">
        <v>73</v>
      </c>
      <c r="D178" s="21">
        <f>E175/E2</f>
        <v>0.011410014833821112</v>
      </c>
    </row>
    <row r="179" spans="1:6" ht="31.5">
      <c r="A179" s="6" t="s">
        <v>332</v>
      </c>
      <c r="B179" s="1" t="s">
        <v>106</v>
      </c>
      <c r="C179" s="1" t="s">
        <v>67</v>
      </c>
      <c r="D179" s="1" t="s">
        <v>43</v>
      </c>
      <c r="E179" s="17">
        <v>324.5</v>
      </c>
      <c r="F179" s="17" t="s">
        <v>234</v>
      </c>
    </row>
    <row r="180" spans="1:4" ht="15.75">
      <c r="A180" s="6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335</v>
      </c>
      <c r="B182" s="1" t="s">
        <v>108</v>
      </c>
      <c r="C182" s="1" t="s">
        <v>73</v>
      </c>
      <c r="D182" s="21">
        <f>E179/E2</f>
        <v>0.13009662029427094</v>
      </c>
    </row>
    <row r="183" spans="1:5" ht="31.5">
      <c r="A183" s="6" t="s">
        <v>336</v>
      </c>
      <c r="B183" s="1" t="s">
        <v>106</v>
      </c>
      <c r="C183" s="1" t="s">
        <v>67</v>
      </c>
      <c r="D183" s="1" t="s">
        <v>195</v>
      </c>
      <c r="E183" s="17">
        <v>205.22</v>
      </c>
    </row>
    <row r="184" spans="1:4" ht="15.75">
      <c r="A184" s="6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339</v>
      </c>
      <c r="B186" s="1" t="s">
        <v>108</v>
      </c>
      <c r="C186" s="1" t="s">
        <v>73</v>
      </c>
      <c r="D186" s="21">
        <f>E183/E2</f>
        <v>0.08227558834141843</v>
      </c>
    </row>
    <row r="187" spans="1:5" ht="31.5">
      <c r="A187" s="6" t="s">
        <v>340</v>
      </c>
      <c r="B187" s="1" t="s">
        <v>106</v>
      </c>
      <c r="C187" s="1" t="s">
        <v>67</v>
      </c>
      <c r="D187" s="1" t="s">
        <v>44</v>
      </c>
      <c r="E187" s="17">
        <f>9196.93+1347.81</f>
        <v>10544.74</v>
      </c>
    </row>
    <row r="188" spans="1:4" ht="15.75">
      <c r="A188" s="6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343</v>
      </c>
      <c r="B190" s="1" t="s">
        <v>108</v>
      </c>
      <c r="C190" s="1" t="s">
        <v>73</v>
      </c>
      <c r="D190" s="21">
        <f>E187/E2</f>
        <v>4.227534779296796</v>
      </c>
    </row>
    <row r="191" spans="1:6" ht="31.5">
      <c r="A191" s="6" t="s">
        <v>344</v>
      </c>
      <c r="B191" s="1" t="s">
        <v>106</v>
      </c>
      <c r="C191" s="1" t="s">
        <v>67</v>
      </c>
      <c r="D191" s="1" t="s">
        <v>45</v>
      </c>
      <c r="E191" s="17">
        <f>153.51+51.17</f>
        <v>204.68</v>
      </c>
      <c r="F191" s="17" t="s">
        <v>203</v>
      </c>
    </row>
    <row r="192" spans="1:6" ht="15.75">
      <c r="A192" s="6" t="s">
        <v>345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347</v>
      </c>
      <c r="B194" s="1" t="s">
        <v>108</v>
      </c>
      <c r="C194" s="1" t="s">
        <v>73</v>
      </c>
      <c r="D194" s="21">
        <f>E191/E2</f>
        <v>0.08205909473599807</v>
      </c>
    </row>
    <row r="195" spans="1:5" ht="31.5">
      <c r="A195" s="6" t="s">
        <v>348</v>
      </c>
      <c r="B195" s="1" t="s">
        <v>106</v>
      </c>
      <c r="C195" s="1" t="s">
        <v>67</v>
      </c>
      <c r="D195" s="1" t="s">
        <v>46</v>
      </c>
      <c r="E195" s="17">
        <f>12819.79+429.07</f>
        <v>13248.86</v>
      </c>
    </row>
    <row r="196" spans="1:4" ht="15.75">
      <c r="A196" s="6" t="s">
        <v>349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350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351</v>
      </c>
      <c r="B198" s="1" t="s">
        <v>108</v>
      </c>
      <c r="C198" s="1" t="s">
        <v>73</v>
      </c>
      <c r="D198" s="21">
        <f>E195/E2</f>
        <v>5.311654572425129</v>
      </c>
    </row>
    <row r="199" spans="1:4" ht="47.25">
      <c r="A199" s="18" t="s">
        <v>152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153</v>
      </c>
      <c r="B200" s="1" t="s">
        <v>105</v>
      </c>
      <c r="C200" s="1" t="s">
        <v>73</v>
      </c>
      <c r="D200" s="1">
        <f>E201+E205+E209+E213+E217+E221+E225+E229+E233+E237</f>
        <v>139.87</v>
      </c>
      <c r="F200" s="12"/>
    </row>
    <row r="201" spans="1:5" ht="31.5">
      <c r="A201" s="6" t="s">
        <v>154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158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161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352</v>
      </c>
      <c r="B209" s="1" t="s">
        <v>106</v>
      </c>
      <c r="C209" s="1" t="s">
        <v>67</v>
      </c>
      <c r="D209" s="1" t="s">
        <v>49</v>
      </c>
      <c r="E209" s="17">
        <v>0</v>
      </c>
    </row>
    <row r="210" spans="1:4" ht="15.75">
      <c r="A210" s="6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355</v>
      </c>
      <c r="B212" s="1" t="s">
        <v>108</v>
      </c>
      <c r="C212" s="1" t="s">
        <v>73</v>
      </c>
      <c r="D212" s="1">
        <v>0</v>
      </c>
    </row>
    <row r="213" spans="1:5" ht="31.5">
      <c r="A213" s="6" t="s">
        <v>356</v>
      </c>
      <c r="B213" s="1" t="s">
        <v>106</v>
      </c>
      <c r="C213" s="1" t="s">
        <v>67</v>
      </c>
      <c r="D213" s="1" t="s">
        <v>163</v>
      </c>
      <c r="E213" s="17">
        <v>0</v>
      </c>
    </row>
    <row r="214" spans="1:4" ht="15.75">
      <c r="A214" s="6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359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360</v>
      </c>
      <c r="B217" s="1" t="s">
        <v>106</v>
      </c>
      <c r="C217" s="1" t="s">
        <v>67</v>
      </c>
      <c r="D217" s="1" t="s">
        <v>209</v>
      </c>
      <c r="E217" s="17">
        <v>139.87</v>
      </c>
    </row>
    <row r="218" spans="1:4" ht="15.75">
      <c r="A218" s="6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363</v>
      </c>
      <c r="B220" s="1" t="s">
        <v>108</v>
      </c>
      <c r="C220" s="1" t="s">
        <v>73</v>
      </c>
      <c r="D220" s="21">
        <f>E217/E2</f>
        <v>0.05607585294471395</v>
      </c>
    </row>
    <row r="221" spans="1:5" ht="31.5">
      <c r="A221" s="6" t="s">
        <v>364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367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368</v>
      </c>
      <c r="B225" s="1" t="s">
        <v>106</v>
      </c>
      <c r="C225" s="1" t="s">
        <v>67</v>
      </c>
      <c r="D225" s="1" t="s">
        <v>0</v>
      </c>
      <c r="E225" s="17">
        <v>0</v>
      </c>
    </row>
    <row r="226" spans="1:4" ht="15.75">
      <c r="A226" s="6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371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6" t="s">
        <v>372</v>
      </c>
      <c r="B229" s="1" t="s">
        <v>106</v>
      </c>
      <c r="C229" s="1" t="s">
        <v>67</v>
      </c>
      <c r="D229" s="1" t="s">
        <v>51</v>
      </c>
      <c r="E229" s="17">
        <v>0</v>
      </c>
    </row>
    <row r="230" spans="1:4" ht="15.75">
      <c r="A230" s="6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375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376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378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379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380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204</v>
      </c>
    </row>
    <row r="238" spans="1:4" ht="15.75">
      <c r="A238" s="6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382</v>
      </c>
      <c r="B239" s="1" t="s">
        <v>64</v>
      </c>
      <c r="C239" s="1" t="s">
        <v>67</v>
      </c>
      <c r="D239" s="1" t="s">
        <v>196</v>
      </c>
    </row>
    <row r="240" spans="1:4" ht="15.75">
      <c r="A240" s="6" t="s">
        <v>383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162</v>
      </c>
      <c r="C241" s="1" t="s">
        <v>73</v>
      </c>
      <c r="D241" s="13">
        <f>SUM(D28,D34,D60,D66,D72,D78,D84,D90,D100,D162,D200)</f>
        <v>215412.34</v>
      </c>
    </row>
    <row r="242" spans="1:4" ht="15.75">
      <c r="A242" s="20" t="s">
        <v>164</v>
      </c>
      <c r="B242" s="20"/>
      <c r="C242" s="20"/>
      <c r="D242" s="20"/>
    </row>
    <row r="243" spans="1:4" ht="15.75">
      <c r="A243" s="6" t="s">
        <v>165</v>
      </c>
      <c r="B243" s="1" t="s">
        <v>166</v>
      </c>
      <c r="C243" s="1" t="s">
        <v>167</v>
      </c>
      <c r="D243" s="28">
        <v>2</v>
      </c>
    </row>
    <row r="244" spans="1:4" ht="15.75">
      <c r="A244" s="6" t="s">
        <v>168</v>
      </c>
      <c r="B244" s="1" t="s">
        <v>169</v>
      </c>
      <c r="C244" s="1" t="s">
        <v>167</v>
      </c>
      <c r="D244" s="28">
        <v>2</v>
      </c>
    </row>
    <row r="245" spans="1:4" ht="15.75">
      <c r="A245" s="6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6" t="s">
        <v>172</v>
      </c>
      <c r="B246" s="1" t="s">
        <v>173</v>
      </c>
      <c r="C246" s="1" t="s">
        <v>73</v>
      </c>
      <c r="D246" s="7">
        <v>-36311.46</v>
      </c>
    </row>
    <row r="247" spans="1:4" ht="15.75">
      <c r="A247" s="20" t="s">
        <v>174</v>
      </c>
      <c r="B247" s="20"/>
      <c r="C247" s="20"/>
      <c r="D247" s="20"/>
    </row>
    <row r="248" spans="1:4" ht="15.75">
      <c r="A248" s="6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6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6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6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182</v>
      </c>
      <c r="B254" s="20"/>
      <c r="C254" s="20"/>
      <c r="D254" s="20"/>
    </row>
    <row r="255" spans="1:4" ht="15.75">
      <c r="A255" s="6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6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6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6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0" t="s">
        <v>188</v>
      </c>
      <c r="B259" s="20"/>
      <c r="C259" s="20"/>
      <c r="D259" s="20"/>
    </row>
    <row r="260" spans="1:4" ht="15.75">
      <c r="A260" s="6" t="s">
        <v>189</v>
      </c>
      <c r="B260" s="1" t="s">
        <v>190</v>
      </c>
      <c r="C260" s="1" t="s">
        <v>167</v>
      </c>
      <c r="D260" s="1">
        <v>15</v>
      </c>
    </row>
    <row r="261" spans="1:4" ht="15.75">
      <c r="A261" s="6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6" t="s">
        <v>193</v>
      </c>
      <c r="B262" s="1" t="s">
        <v>194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2021-03-15T07:10:07Z</dcterms:modified>
  <cp:category/>
  <cp:version/>
  <cp:contentType/>
  <cp:contentStatus/>
</cp:coreProperties>
</file>