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Отчеты\отчеты 2020\УК\Управление УО (80)\"/>
    </mc:Choice>
  </mc:AlternateContent>
  <bookViews>
    <workbookView xWindow="0" yWindow="0" windowWidth="24000" windowHeight="7935"/>
  </bookViews>
  <sheets>
    <sheet name="по форме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'по форме'!$A$1:$D$318</definedName>
  </definedNames>
  <calcPr calcId="162913"/>
</workbook>
</file>

<file path=xl/calcChain.xml><?xml version="1.0" encoding="utf-8"?>
<calcChain xmlns="http://schemas.openxmlformats.org/spreadsheetml/2006/main">
  <c r="D156" i="2" l="1"/>
  <c r="E243" i="2" l="1"/>
  <c r="G265" i="2"/>
  <c r="E281" i="2"/>
  <c r="E277" i="2"/>
  <c r="E273" i="2"/>
  <c r="E219" i="2"/>
  <c r="E227" i="2"/>
  <c r="E231" i="2"/>
  <c r="E239" i="2"/>
  <c r="E173" i="2" l="1"/>
  <c r="E157" i="2"/>
  <c r="D11" i="2"/>
  <c r="D10" i="2"/>
  <c r="D9" i="2"/>
  <c r="D15" i="2" l="1"/>
  <c r="D14" i="2"/>
  <c r="D13" i="2"/>
  <c r="D12" i="2" s="1"/>
  <c r="D17" i="2" s="1"/>
  <c r="D16" i="2" s="1"/>
  <c r="D22" i="2" s="1"/>
  <c r="E92" i="2"/>
  <c r="E91" i="2"/>
  <c r="D94" i="2" s="1"/>
  <c r="D230" i="2"/>
  <c r="D176" i="2"/>
  <c r="D144" i="2"/>
  <c r="D100" i="2"/>
  <c r="E215" i="2"/>
  <c r="D218" i="2" s="1"/>
  <c r="F293" i="2"/>
  <c r="D296" i="2" s="1"/>
  <c r="E211" i="2"/>
  <c r="F105" i="2"/>
  <c r="E105" i="2" s="1"/>
  <c r="D108" i="2" s="1"/>
  <c r="D86" i="2"/>
  <c r="E67" i="2"/>
  <c r="D66" i="2" s="1"/>
  <c r="D90" i="2"/>
  <c r="D120" i="2"/>
  <c r="D74" i="2"/>
  <c r="D78" i="2"/>
  <c r="E79" i="2"/>
  <c r="D82" i="2" s="1"/>
  <c r="D154" i="2"/>
  <c r="D164" i="2"/>
  <c r="D150" i="2"/>
  <c r="D168" i="2"/>
  <c r="D172" i="2"/>
  <c r="E177" i="2"/>
  <c r="D192" i="2"/>
  <c r="D60" i="2"/>
  <c r="D28" i="2"/>
  <c r="D23" i="2"/>
  <c r="G177" i="2"/>
  <c r="G173" i="2"/>
  <c r="G169" i="2"/>
  <c r="G165" i="2"/>
  <c r="G161" i="2"/>
  <c r="G157" i="2"/>
  <c r="D184" i="2"/>
  <c r="D188" i="2"/>
  <c r="F109" i="2"/>
  <c r="F113" i="2"/>
  <c r="D116" i="2" s="1"/>
  <c r="F117" i="2"/>
  <c r="D284" i="2"/>
  <c r="D254" i="2"/>
  <c r="D250" i="2"/>
  <c r="D242" i="2"/>
  <c r="D238" i="2"/>
  <c r="D234" i="2"/>
  <c r="D222" i="2"/>
  <c r="D268" i="2"/>
  <c r="D132" i="2"/>
  <c r="D128" i="2"/>
  <c r="D256" i="2"/>
  <c r="D246" i="2"/>
  <c r="D208" i="2"/>
  <c r="D126" i="2"/>
  <c r="D34" i="2"/>
  <c r="D288" i="2"/>
  <c r="D134" i="2"/>
  <c r="D138" i="2"/>
  <c r="D276" i="2"/>
  <c r="D280" i="2"/>
  <c r="D200" i="2"/>
  <c r="D264" i="2"/>
  <c r="D204" i="2"/>
  <c r="D46" i="2"/>
  <c r="D38" i="2"/>
  <c r="D50" i="2"/>
  <c r="D42" i="2"/>
  <c r="D54" i="2"/>
  <c r="D58" i="2"/>
  <c r="D226" i="2"/>
  <c r="D292" i="2"/>
  <c r="D196" i="2"/>
  <c r="D160" i="2"/>
  <c r="D146" i="2"/>
  <c r="D214" i="2"/>
  <c r="D180" i="2"/>
  <c r="D70" i="2"/>
  <c r="D210" i="2" l="1"/>
  <c r="D64" i="2"/>
  <c r="D96" i="2"/>
  <c r="D140" i="2"/>
  <c r="D297" i="2" s="1"/>
  <c r="D24" i="2" s="1"/>
  <c r="D104" i="2"/>
  <c r="D32" i="2"/>
</calcChain>
</file>

<file path=xl/sharedStrings.xml><?xml version="1.0" encoding="utf-8"?>
<sst xmlns="http://schemas.openxmlformats.org/spreadsheetml/2006/main" count="1182" uniqueCount="470">
  <si>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</si>
  <si>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</si>
  <si>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</si>
  <si>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</si>
  <si>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</si>
  <si>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</si>
  <si>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</si>
  <si>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</si>
  <si>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</si>
  <si>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</si>
  <si>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</si>
  <si>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</si>
  <si>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</si>
  <si>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</si>
  <si>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</si>
  <si>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</si>
  <si>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</si>
  <si>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</si>
  <si>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</si>
  <si>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</si>
  <si>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</si>
  <si>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</si>
  <si>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</si>
  <si>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</si>
  <si>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</si>
  <si>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</si>
  <si>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</si>
  <si>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</si>
  <si>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</si>
  <si>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</si>
  <si>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</si>
  <si>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</si>
  <si>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</si>
  <si>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</si>
  <si>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</si>
  <si>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</si>
  <si>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</si>
  <si>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</si>
  <si>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</si>
  <si>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</si>
  <si>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</si>
  <si>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</si>
  <si>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</si>
  <si>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</si>
  <si>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</si>
  <si>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</si>
  <si>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</si>
  <si>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</si>
  <si>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</si>
  <si>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</si>
  <si>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</si>
  <si>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Обследование спец. организацими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</si>
  <si>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</si>
  <si>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</si>
  <si>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</si>
  <si>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</si>
  <si>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</si>
  <si>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</si>
  <si>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</si>
  <si>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</si>
  <si>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</si>
  <si>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</si>
  <si>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</si>
  <si>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</si>
  <si>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</si>
  <si>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</si>
  <si>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</si>
  <si>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</si>
  <si>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</si>
  <si>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</si>
  <si>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</si>
  <si>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</si>
  <si>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</si>
  <si>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</si>
  <si>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</si>
  <si>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</si>
  <si>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</si>
  <si>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</si>
  <si>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</si>
  <si>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</si>
  <si>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</si>
  <si>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</si>
  <si>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</si>
  <si>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</si>
  <si>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</si>
  <si>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</si>
  <si>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</si>
  <si>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</si>
  <si>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</si>
  <si>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</si>
  <si>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</si>
  <si>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</si>
  <si>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</si>
  <si>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</si>
  <si>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</si>
  <si>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</si>
  <si>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</si>
  <si>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</si>
  <si>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</si>
  <si>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</si>
  <si>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</si>
  <si>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</si>
  <si>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</si>
  <si>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</si>
  <si>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</si>
  <si>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</si>
  <si>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</si>
  <si>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</si>
  <si>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</si>
  <si>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</si>
  <si>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</si>
  <si>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</si>
  <si>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</si>
  <si>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</si>
  <si>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</si>
  <si>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</si>
  <si>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</si>
  <si>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</si>
  <si>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</si>
  <si>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</si>
  <si>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</si>
  <si>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</si>
  <si>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</si>
  <si>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</si>
  <si>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</si>
  <si>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</si>
  <si>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</si>
  <si>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</si>
  <si>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</si>
  <si>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</si>
  <si>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</si>
  <si>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</si>
  <si>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</si>
  <si>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</si>
  <si>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</si>
  <si>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</si>
  <si>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</si>
  <si>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</si>
  <si>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</si>
  <si>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</si>
  <si>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</si>
  <si>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</si>
  <si>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</si>
  <si>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</si>
  <si>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</si>
  <si>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</si>
  <si>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</si>
  <si>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</si>
  <si>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</si>
  <si>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</si>
  <si>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</si>
  <si>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</si>
  <si>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</si>
  <si>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</si>
  <si>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</si>
  <si>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</si>
  <si>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</si>
  <si>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</si>
  <si>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</si>
  <si>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</si>
  <si>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</si>
  <si>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</si>
  <si>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</si>
  <si>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</si>
  <si>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</si>
  <si>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</si>
  <si>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</si>
  <si>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</si>
  <si>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</si>
  <si>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</si>
  <si>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</si>
  <si>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</si>
  <si>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</si>
  <si>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</si>
  <si>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</si>
  <si>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</si>
  <si>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</si>
  <si>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</si>
  <si>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</si>
  <si>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</si>
  <si>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</si>
  <si>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</si>
  <si>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</si>
  <si>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</si>
  <si>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</si>
  <si>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</si>
  <si>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</si>
  <si>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</si>
  <si>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</si>
  <si>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</si>
  <si>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</si>
  <si>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</si>
  <si>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</si>
  <si>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</si>
  <si>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</si>
  <si>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</si>
  <si>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</si>
  <si>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</si>
  <si>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</si>
  <si>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</si>
  <si>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</si>
  <si>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</si>
  <si>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</si>
  <si>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</si>
  <si>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</si>
  <si>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</si>
  <si>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</si>
  <si>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</si>
  <si>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</si>
  <si>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</si>
  <si>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</si>
  <si>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</si>
  <si>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</si>
  <si>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</si>
  <si>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</si>
  <si>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</si>
  <si>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</si>
  <si>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</si>
  <si>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</si>
  <si>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</si>
  <si>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</si>
  <si>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</si>
  <si>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</si>
  <si>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</si>
  <si>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</si>
  <si>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</si>
  <si>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</si>
  <si>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</si>
  <si>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</si>
  <si>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</si>
  <si>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</si>
  <si>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</si>
  <si>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</si>
  <si>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</si>
  <si>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</si>
  <si>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</si>
  <si>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</si>
  <si>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</si>
  <si>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</si>
  <si>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</si>
  <si>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</si>
  <si>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 остатки денежных средств (на конец периода)</t>
  </si>
  <si>
    <t>Информация о наличии претензий по качеству предоставленных коммунальных услуг</t>
  </si>
  <si>
    <t>Количество претензий, в удовлетворении которых отказано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</si>
  <si>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</si>
  <si>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</si>
  <si>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</si>
  <si>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</si>
  <si>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</si>
  <si>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</si>
  <si>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</si>
  <si>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</si>
  <si>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</si>
  <si>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</si>
  <si>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</si>
  <si>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</si>
  <si>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</si>
  <si>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</si>
  <si>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</si>
  <si>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</si>
  <si>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</si>
  <si>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</si>
  <si>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</si>
  <si>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</si>
  <si>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</si>
  <si>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</si>
  <si>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</si>
  <si>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</si>
  <si>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</si>
  <si>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</si>
  <si>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</si>
  <si>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</si>
  <si>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</si>
  <si>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</si>
  <si>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</si>
  <si>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</si>
  <si>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</si>
  <si>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</si>
  <si>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24.12.10</t>
  </si>
  <si>
    <t>25.12.10</t>
  </si>
  <si>
    <t>26.12.10</t>
  </si>
  <si>
    <t>23.12.11</t>
  </si>
  <si>
    <t>24.12.11</t>
  </si>
  <si>
    <t>25.12.11</t>
  </si>
  <si>
    <t>26.12.11</t>
  </si>
  <si>
    <t>Содержание и ремонт систем водоотвода</t>
  </si>
  <si>
    <t>Ремонт внутридомовых сетей горячего водоснабжения</t>
  </si>
  <si>
    <t>ЯРЛЫКОВА</t>
  </si>
  <si>
    <t>ВСЕГДА И ВЕЗДЕ  0</t>
  </si>
  <si>
    <t>Работы по содержанию и ремонту мусоропроводов в многоквартирном доме</t>
  </si>
  <si>
    <t>Удаление мусора из мусороприёмных камер</t>
  </si>
  <si>
    <t>Уборка мусороприемных камер</t>
  </si>
  <si>
    <t>Уборка загрузочных клапанов</t>
  </si>
  <si>
    <t>Профилактический осмотр мусоропровода</t>
  </si>
  <si>
    <t>Влажное подметание пола мусороприёмных камер</t>
  </si>
  <si>
    <t>Работы по содержанию и ремонту лифта (лифтов) в многоквартирном доме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</si>
  <si>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</si>
  <si>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</si>
  <si>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Мытьё пола кабины лифта</t>
  </si>
  <si>
    <t>Влажное подметание пола кабины лифта</t>
  </si>
  <si>
    <t>21.4</t>
  </si>
  <si>
    <t>21.5</t>
  </si>
  <si>
    <t>22.4.1</t>
  </si>
  <si>
    <t>23.4.1</t>
  </si>
  <si>
    <t>24.4.1</t>
  </si>
  <si>
    <t>25.4.1</t>
  </si>
  <si>
    <t>26.4.1</t>
  </si>
  <si>
    <t>23.4.2</t>
  </si>
  <si>
    <t>24.4.2</t>
  </si>
  <si>
    <t>25.4.2</t>
  </si>
  <si>
    <t>26.4.2</t>
  </si>
  <si>
    <t>23.4.3</t>
  </si>
  <si>
    <t>24.4.3</t>
  </si>
  <si>
    <t>25.4.3</t>
  </si>
  <si>
    <t>26.4.3</t>
  </si>
  <si>
    <t>23.4.4</t>
  </si>
  <si>
    <t>24.4.4</t>
  </si>
  <si>
    <t>25.4.4</t>
  </si>
  <si>
    <t>26.4.4</t>
  </si>
  <si>
    <t>23.4.5</t>
  </si>
  <si>
    <t>24.4.5</t>
  </si>
  <si>
    <t>25.4.5</t>
  </si>
  <si>
    <t>26.4.5</t>
  </si>
  <si>
    <t>22.5.1</t>
  </si>
  <si>
    <t>23.5.1</t>
  </si>
  <si>
    <t>24.5.1</t>
  </si>
  <si>
    <t>25.5.1</t>
  </si>
  <si>
    <t>26.5.1</t>
  </si>
  <si>
    <t>23.5.2</t>
  </si>
  <si>
    <t>24.5.2</t>
  </si>
  <si>
    <t>25.5.2</t>
  </si>
  <si>
    <t>26.5.2</t>
  </si>
  <si>
    <t>23.5.3</t>
  </si>
  <si>
    <t>24.5.3</t>
  </si>
  <si>
    <t>25.5.3</t>
  </si>
  <si>
    <t>26.5.3</t>
  </si>
  <si>
    <t>23.5.4</t>
  </si>
  <si>
    <t>24.5.4</t>
  </si>
  <si>
    <t>25.5.4</t>
  </si>
  <si>
    <t>26.5.4</t>
  </si>
  <si>
    <t>22.13.1</t>
  </si>
  <si>
    <t>23.13.9</t>
  </si>
  <si>
    <t>24.13.9</t>
  </si>
  <si>
    <t>25.13.9</t>
  </si>
  <si>
    <t>26.13.9</t>
  </si>
  <si>
    <t>23.13.10</t>
  </si>
  <si>
    <t>24.13.10</t>
  </si>
  <si>
    <t>25.13.10</t>
  </si>
  <si>
    <t>26.13.10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</si>
  <si>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</si>
  <si>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</si>
  <si>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</si>
  <si>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</si>
  <si>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</si>
  <si>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</si>
  <si>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</si>
  <si>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</si>
  <si>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</si>
  <si>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</si>
  <si>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</si>
  <si>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</si>
  <si>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</si>
  <si>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</si>
  <si>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</si>
  <si>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</si>
  <si>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</si>
  <si>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</si>
  <si>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</si>
  <si>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</si>
  <si>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</si>
  <si>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Техническое освидетельствование лифта</t>
  </si>
  <si>
    <t>Мвтье стен, дверей, потолка кабины лифта</t>
  </si>
  <si>
    <t>санузел - 1 раз в год; кухня - 2 раза в год, ремонт по мере необходимости</t>
  </si>
  <si>
    <t>8 раз в зимний период</t>
  </si>
  <si>
    <t>1 раз в неделю в зимний период, 3 раза в неделю в летний период</t>
  </si>
  <si>
    <t>Мехуборка (асфальт) в зимний период</t>
  </si>
  <si>
    <t>Ремонт и обслуживание, поверка кол.приборов учёта холодной воды</t>
  </si>
  <si>
    <t>ремонт и обслуживание ежемесячно, поверка 1 раз в 4 года</t>
  </si>
  <si>
    <t>Ремонт и обслуживание приборов, АТП, поверка кол.приборов учёта тепловой энергии</t>
  </si>
  <si>
    <t>Ремонт мусоропроводных карманов</t>
  </si>
  <si>
    <t xml:space="preserve"> </t>
  </si>
  <si>
    <t>ЭКОНОМИСТ</t>
  </si>
  <si>
    <t>ТАРИФ 2019</t>
  </si>
  <si>
    <t>экономист</t>
  </si>
  <si>
    <t>лифт сервис</t>
  </si>
  <si>
    <t>лифт эксперт</t>
  </si>
  <si>
    <t>тек рем</t>
  </si>
  <si>
    <t>деревьев нет по гревцевой  за 2019 г</t>
  </si>
  <si>
    <t>гревцева 0</t>
  </si>
  <si>
    <t>с прошлого года</t>
  </si>
  <si>
    <t>демидова</t>
  </si>
  <si>
    <t xml:space="preserve">Дезинфекция элементов ствола мусоропровода </t>
  </si>
  <si>
    <t>ставили по тарифу</t>
  </si>
  <si>
    <t>Отчет об исполнении управляющей организацией ООО "УК "Слобода" договора управления за 2020 год по дому №1А  пл. Плеханова                                 в  г. Липецке</t>
  </si>
  <si>
    <t>31.03.2021 г.</t>
  </si>
  <si>
    <t>01.01.2020 г.</t>
  </si>
  <si>
    <t>31.12.2020 г.</t>
  </si>
  <si>
    <t>прочистка 2020-0 зевс</t>
  </si>
  <si>
    <t xml:space="preserve">ремонт в кв 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</si>
  <si>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</si>
  <si>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</si>
  <si>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</si>
  <si>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</si>
  <si>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</si>
  <si>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</si>
  <si>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</si>
  <si>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</si>
  <si>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</si>
  <si>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</si>
  <si>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</si>
  <si>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</si>
  <si>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</si>
  <si>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</si>
  <si>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</si>
  <si>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</si>
  <si>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</si>
  <si>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</si>
  <si>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</si>
  <si>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</si>
  <si>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</si>
  <si>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</si>
  <si>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</si>
  <si>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</si>
  <si>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</si>
  <si>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</si>
  <si>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</si>
  <si>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</si>
  <si>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</si>
  <si>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</si>
  <si>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</si>
  <si>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</si>
  <si>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</si>
  <si>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</si>
  <si>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</si>
  <si>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</si>
  <si>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</si>
  <si>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</si>
  <si>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</si>
  <si>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</si>
  <si>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</si>
  <si>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</si>
  <si>
    <t>23.4.6</t>
  </si>
  <si>
    <t>24.4.6</t>
  </si>
  <si>
    <t>25.4.6</t>
  </si>
  <si>
    <t>26.4.6</t>
  </si>
  <si>
    <t>23.4.7</t>
  </si>
  <si>
    <t>24.4.7</t>
  </si>
  <si>
    <t>25.4.7</t>
  </si>
  <si>
    <t>26.4.7</t>
  </si>
  <si>
    <t>23.5.5</t>
  </si>
  <si>
    <t>24.5.5</t>
  </si>
  <si>
    <t>25.5.5</t>
  </si>
  <si>
    <t>26.5.5</t>
  </si>
  <si>
    <t>23.5.6</t>
  </si>
  <si>
    <t>24.5.6</t>
  </si>
  <si>
    <t>25.5.6</t>
  </si>
  <si>
    <t>26.5.6</t>
  </si>
  <si>
    <t>23.11.11</t>
  </si>
  <si>
    <t>24.11.11</t>
  </si>
  <si>
    <t>25.11.11</t>
  </si>
  <si>
    <t>26.11.11</t>
  </si>
  <si>
    <t>23.11.12</t>
  </si>
  <si>
    <t>24.11.12</t>
  </si>
  <si>
    <t>25.11.12</t>
  </si>
  <si>
    <t>26.11.12</t>
  </si>
  <si>
    <t>23.11.13</t>
  </si>
  <si>
    <t>24.11.13</t>
  </si>
  <si>
    <t>25.11.13</t>
  </si>
  <si>
    <t>26.11.13</t>
  </si>
  <si>
    <t>23.12.10.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</si>
</sst>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25" x14ac:knownFonts="1"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 tint="4.9989318521683403E-2"/>
      <name val="Times New Roman"/>
      <family val="1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medium">
        <color rgb="FF95B3D7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2015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" fillId="0" borderId="2" applyNumberFormat="0" applyFill="0" applyAlignment="0" applyProtection="0"/>
    <xf numFmtId="0" fontId="2" fillId="0" borderId="3" applyNumberFormat="0" applyFill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4" applyNumberFormat="0" applyAlignment="0" applyProtection="0"/>
    <xf numFmtId="0" fontId="6" fillId="21" borderId="5" applyNumberFormat="0" applyAlignment="0" applyProtection="0"/>
    <xf numFmtId="0" fontId="7" fillId="21" borderId="4" applyNumberFormat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22" borderId="10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5" fillId="24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17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9" fillId="26" borderId="0" applyNumberFormat="0" applyBorder="0" applyAlignment="0" applyProtection="0"/>
  </cellStyleXfs>
  <cellXfs count="28">
    <xf numFmtId="0" fontId="0" fillId="0" borderId="0" xfId="0"/>
    <xf numFmtId="0" fontId="20" fillId="0" borderId="1" xfId="0" applyFont="1" applyFill="1" applyBorder="1" applyAlignment="1">
      <alignment horizontal="center" vertical="center" wrapText="1"/>
    </xf>
    <xf numFmtId="0" fontId="21" fillId="0" borderId="0" xfId="0" applyFont="1" applyFill="1"/>
    <xf numFmtId="0" fontId="22" fillId="0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/>
    <xf numFmtId="49" fontId="20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Alignment="1">
      <alignment horizontal="center" vertical="center" wrapText="1"/>
    </xf>
    <xf numFmtId="2" fontId="20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4" fontId="22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top" wrapText="1"/>
    </xf>
    <xf numFmtId="4" fontId="20" fillId="0" borderId="1" xfId="0" applyNumberFormat="1" applyFont="1" applyFill="1" applyBorder="1" applyAlignment="1">
      <alignment horizontal="center" vertical="top" wrapText="1"/>
    </xf>
    <xf numFmtId="1" fontId="20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</cellXfs>
  <cellStyles count="2015">
    <cellStyle name="20% - Акцент1 10" xfId="1"/>
    <cellStyle name="20% - Акцент1 11" xfId="2"/>
    <cellStyle name="20% - Акцент1 12" xfId="3"/>
    <cellStyle name="20% - Акцент1 13" xfId="4"/>
    <cellStyle name="20% - Акцент1 14" xfId="5"/>
    <cellStyle name="20% - Акцент1 15" xfId="6"/>
    <cellStyle name="20% - Акцент1 16" xfId="7"/>
    <cellStyle name="20% - Акцент1 17" xfId="8"/>
    <cellStyle name="20% - Акцент1 18" xfId="9"/>
    <cellStyle name="20% - Акцент1 19" xfId="10"/>
    <cellStyle name="20% - Акцент1 2" xfId="11"/>
    <cellStyle name="20% - Акцент1 2 10" xfId="12"/>
    <cellStyle name="20% - Акцент1 2 11" xfId="13"/>
    <cellStyle name="20% - Акцент1 2 12" xfId="14"/>
    <cellStyle name="20% - Акцент1 2 13" xfId="15"/>
    <cellStyle name="20% - Акцент1 2 14" xfId="16"/>
    <cellStyle name="20% - Акцент1 2 15" xfId="17"/>
    <cellStyle name="20% - Акцент1 2 16" xfId="18"/>
    <cellStyle name="20% - Акцент1 2 17" xfId="19"/>
    <cellStyle name="20% - Акцент1 2 18" xfId="20"/>
    <cellStyle name="20% - Акцент1 2 19" xfId="21"/>
    <cellStyle name="20% - Акцент1 2 2" xfId="22"/>
    <cellStyle name="20% - Акцент1 2 20" xfId="23"/>
    <cellStyle name="20% - Акцент1 2 21" xfId="24"/>
    <cellStyle name="20% - Акцент1 2 22" xfId="25"/>
    <cellStyle name="20% - Акцент1 2 23" xfId="26"/>
    <cellStyle name="20% - Акцент1 2 24" xfId="27"/>
    <cellStyle name="20% - Акцент1 2 25" xfId="28"/>
    <cellStyle name="20% - Акцент1 2 26" xfId="29"/>
    <cellStyle name="20% - Акцент1 2 27" xfId="30"/>
    <cellStyle name="20% - Акцент1 2 28" xfId="31"/>
    <cellStyle name="20% - Акцент1 2 29" xfId="32"/>
    <cellStyle name="20% - Акцент1 2 3" xfId="33"/>
    <cellStyle name="20% - Акцент1 2 30" xfId="34"/>
    <cellStyle name="20% - Акцент1 2 31" xfId="35"/>
    <cellStyle name="20% - Акцент1 2 32" xfId="36"/>
    <cellStyle name="20% - Акцент1 2 33" xfId="37"/>
    <cellStyle name="20% - Акцент1 2 34" xfId="38"/>
    <cellStyle name="20% - Акцент1 2 35" xfId="39"/>
    <cellStyle name="20% - Акцент1 2 36" xfId="40"/>
    <cellStyle name="20% - Акцент1 2 37" xfId="41"/>
    <cellStyle name="20% - Акцент1 2 38" xfId="42"/>
    <cellStyle name="20% - Акцент1 2 39" xfId="43"/>
    <cellStyle name="20% - Акцент1 2 4" xfId="44"/>
    <cellStyle name="20% - Акцент1 2 40" xfId="45"/>
    <cellStyle name="20% - Акцент1 2 41" xfId="46"/>
    <cellStyle name="20% - Акцент1 2 42" xfId="47"/>
    <cellStyle name="20% - Акцент1 2 43" xfId="48"/>
    <cellStyle name="20% - Акцент1 2 44" xfId="49"/>
    <cellStyle name="20% - Акцент1 2 45" xfId="50"/>
    <cellStyle name="20% - Акцент1 2 46" xfId="51"/>
    <cellStyle name="20% - Акцент1 2 47" xfId="52"/>
    <cellStyle name="20% - Акцент1 2 48" xfId="53"/>
    <cellStyle name="20% - Акцент1 2 49" xfId="54"/>
    <cellStyle name="20% - Акцент1 2 5" xfId="55"/>
    <cellStyle name="20% - Акцент1 2 50" xfId="56"/>
    <cellStyle name="20% - Акцент1 2 51" xfId="57"/>
    <cellStyle name="20% - Акцент1 2 52" xfId="58"/>
    <cellStyle name="20% - Акцент1 2 53" xfId="59"/>
    <cellStyle name="20% - Акцент1 2 54" xfId="60"/>
    <cellStyle name="20% - Акцент1 2 55" xfId="61"/>
    <cellStyle name="20% - Акцент1 2 56" xfId="62"/>
    <cellStyle name="20% - Акцент1 2 57" xfId="63"/>
    <cellStyle name="20% - Акцент1 2 58" xfId="64"/>
    <cellStyle name="20% - Акцент1 2 59" xfId="65"/>
    <cellStyle name="20% - Акцент1 2 6" xfId="66"/>
    <cellStyle name="20% - Акцент1 2 60" xfId="67"/>
    <cellStyle name="20% - Акцент1 2 61" xfId="68"/>
    <cellStyle name="20% - Акцент1 2 62" xfId="69"/>
    <cellStyle name="20% - Акцент1 2 63" xfId="70"/>
    <cellStyle name="20% - Акцент1 2 64" xfId="71"/>
    <cellStyle name="20% - Акцент1 2 65" xfId="72"/>
    <cellStyle name="20% - Акцент1 2 66" xfId="73"/>
    <cellStyle name="20% - Акцент1 2 67" xfId="74"/>
    <cellStyle name="20% - Акцент1 2 68" xfId="75"/>
    <cellStyle name="20% - Акцент1 2 69" xfId="76"/>
    <cellStyle name="20% - Акцент1 2 7" xfId="77"/>
    <cellStyle name="20% - Акцент1 2 70" xfId="78"/>
    <cellStyle name="20% - Акцент1 2 71" xfId="79"/>
    <cellStyle name="20% - Акцент1 2 8" xfId="80"/>
    <cellStyle name="20% - Акцент1 2 9" xfId="81"/>
    <cellStyle name="20% - Акцент1 20" xfId="82"/>
    <cellStyle name="20% - Акцент1 21" xfId="83"/>
    <cellStyle name="20% - Акцент1 22" xfId="84"/>
    <cellStyle name="20% - Акцент1 23" xfId="85"/>
    <cellStyle name="20% - Акцент1 24" xfId="86"/>
    <cellStyle name="20% - Акцент1 25" xfId="87"/>
    <cellStyle name="20% - Акцент1 26" xfId="88"/>
    <cellStyle name="20% - Акцент1 27" xfId="89"/>
    <cellStyle name="20% - Акцент1 28" xfId="90"/>
    <cellStyle name="20% - Акцент1 29" xfId="91"/>
    <cellStyle name="20% - Акцент1 29 2" xfId="92"/>
    <cellStyle name="20% - Акцент1 29 3" xfId="93"/>
    <cellStyle name="20% - Акцент1 29 4" xfId="94"/>
    <cellStyle name="20% - Акцент1 3" xfId="95"/>
    <cellStyle name="20% - Акцент1 30" xfId="96"/>
    <cellStyle name="20% - Акцент1 30 2" xfId="97"/>
    <cellStyle name="20% - Акцент1 31" xfId="98"/>
    <cellStyle name="20% - Акцент1 31 2" xfId="99"/>
    <cellStyle name="20% - Акцент1 32" xfId="100"/>
    <cellStyle name="20% - Акцент1 33" xfId="101"/>
    <cellStyle name="20% - Акцент1 34" xfId="102"/>
    <cellStyle name="20% - Акцент1 34 2" xfId="103"/>
    <cellStyle name="20% - Акцент1 35" xfId="104"/>
    <cellStyle name="20% - Акцент1 35 2" xfId="105"/>
    <cellStyle name="20% - Акцент1 36" xfId="106"/>
    <cellStyle name="20% - Акцент1 36 2" xfId="107"/>
    <cellStyle name="20% - Акцент1 37" xfId="108"/>
    <cellStyle name="20% - Акцент1 38" xfId="109"/>
    <cellStyle name="20% - Акцент1 39" xfId="110"/>
    <cellStyle name="20% - Акцент1 4" xfId="111"/>
    <cellStyle name="20% - Акцент1 40" xfId="112"/>
    <cellStyle name="20% - Акцент1 41" xfId="113"/>
    <cellStyle name="20% - Акцент1 42" xfId="114"/>
    <cellStyle name="20% - Акцент1 42 2" xfId="115"/>
    <cellStyle name="20% - Акцент1 43" xfId="116"/>
    <cellStyle name="20% - Акцент1 44" xfId="117"/>
    <cellStyle name="20% - Акцент1 45" xfId="118"/>
    <cellStyle name="20% - Акцент1 46" xfId="119"/>
    <cellStyle name="20% - Акцент1 47" xfId="120"/>
    <cellStyle name="20% - Акцент1 48" xfId="121"/>
    <cellStyle name="20% - Акцент1 48 2" xfId="122"/>
    <cellStyle name="20% - Акцент1 48 3" xfId="123"/>
    <cellStyle name="20% - Акцент1 48 4" xfId="124"/>
    <cellStyle name="20% - Акцент1 49" xfId="125"/>
    <cellStyle name="20% - Акцент1 49 2" xfId="126"/>
    <cellStyle name="20% - Акцент1 49 3" xfId="127"/>
    <cellStyle name="20% - Акцент1 49 4" xfId="128"/>
    <cellStyle name="20% - Акцент1 5" xfId="129"/>
    <cellStyle name="20% - Акцент1 50" xfId="130"/>
    <cellStyle name="20% - Акцент1 50 2" xfId="131"/>
    <cellStyle name="20% - Акцент1 51" xfId="132"/>
    <cellStyle name="20% - Акцент1 51 2" xfId="133"/>
    <cellStyle name="20% - Акцент1 52" xfId="134"/>
    <cellStyle name="20% - Акцент1 53" xfId="135"/>
    <cellStyle name="20% - Акцент1 54" xfId="136"/>
    <cellStyle name="20% - Акцент1 55" xfId="137"/>
    <cellStyle name="20% - Акцент1 56" xfId="138"/>
    <cellStyle name="20% - Акцент1 57" xfId="139"/>
    <cellStyle name="20% - Акцент1 58" xfId="140"/>
    <cellStyle name="20% - Акцент1 59" xfId="141"/>
    <cellStyle name="20% - Акцент1 6" xfId="142"/>
    <cellStyle name="20% - Акцент1 60" xfId="143"/>
    <cellStyle name="20% - Акцент1 61" xfId="144"/>
    <cellStyle name="20% - Акцент1 62" xfId="145"/>
    <cellStyle name="20% - Акцент1 63" xfId="146"/>
    <cellStyle name="20% - Акцент1 64" xfId="147"/>
    <cellStyle name="20% - Акцент1 65" xfId="148"/>
    <cellStyle name="20% - Акцент1 66" xfId="149"/>
    <cellStyle name="20% - Акцент1 67" xfId="150"/>
    <cellStyle name="20% - Акцент1 7" xfId="151"/>
    <cellStyle name="20% - Акцент1 8" xfId="152"/>
    <cellStyle name="20% - Акцент1 9" xfId="153"/>
    <cellStyle name="20% - Акцент2 10" xfId="154"/>
    <cellStyle name="20% - Акцент2 11" xfId="155"/>
    <cellStyle name="20% - Акцент2 12" xfId="156"/>
    <cellStyle name="20% - Акцент2 13" xfId="157"/>
    <cellStyle name="20% - Акцент2 14" xfId="158"/>
    <cellStyle name="20% - Акцент2 15" xfId="159"/>
    <cellStyle name="20% - Акцент2 16" xfId="160"/>
    <cellStyle name="20% - Акцент2 17" xfId="161"/>
    <cellStyle name="20% - Акцент2 18" xfId="162"/>
    <cellStyle name="20% - Акцент2 19" xfId="163"/>
    <cellStyle name="20% - Акцент2 2" xfId="164"/>
    <cellStyle name="20% - Акцент2 2 10" xfId="165"/>
    <cellStyle name="20% - Акцент2 2 11" xfId="166"/>
    <cellStyle name="20% - Акцент2 2 12" xfId="167"/>
    <cellStyle name="20% - Акцент2 2 13" xfId="168"/>
    <cellStyle name="20% - Акцент2 2 14" xfId="169"/>
    <cellStyle name="20% - Акцент2 2 15" xfId="170"/>
    <cellStyle name="20% - Акцент2 2 16" xfId="171"/>
    <cellStyle name="20% - Акцент2 2 17" xfId="172"/>
    <cellStyle name="20% - Акцент2 2 18" xfId="173"/>
    <cellStyle name="20% - Акцент2 2 19" xfId="174"/>
    <cellStyle name="20% - Акцент2 2 2" xfId="175"/>
    <cellStyle name="20% - Акцент2 2 20" xfId="176"/>
    <cellStyle name="20% - Акцент2 2 21" xfId="177"/>
    <cellStyle name="20% - Акцент2 2 22" xfId="178"/>
    <cellStyle name="20% - Акцент2 2 23" xfId="179"/>
    <cellStyle name="20% - Акцент2 2 24" xfId="180"/>
    <cellStyle name="20% - Акцент2 2 25" xfId="181"/>
    <cellStyle name="20% - Акцент2 2 26" xfId="182"/>
    <cellStyle name="20% - Акцент2 2 27" xfId="183"/>
    <cellStyle name="20% - Акцент2 2 28" xfId="184"/>
    <cellStyle name="20% - Акцент2 2 29" xfId="185"/>
    <cellStyle name="20% - Акцент2 2 3" xfId="186"/>
    <cellStyle name="20% - Акцент2 2 30" xfId="187"/>
    <cellStyle name="20% - Акцент2 2 31" xfId="188"/>
    <cellStyle name="20% - Акцент2 2 32" xfId="189"/>
    <cellStyle name="20% - Акцент2 2 33" xfId="190"/>
    <cellStyle name="20% - Акцент2 2 34" xfId="191"/>
    <cellStyle name="20% - Акцент2 2 35" xfId="192"/>
    <cellStyle name="20% - Акцент2 2 36" xfId="193"/>
    <cellStyle name="20% - Акцент2 2 37" xfId="194"/>
    <cellStyle name="20% - Акцент2 2 38" xfId="195"/>
    <cellStyle name="20% - Акцент2 2 39" xfId="196"/>
    <cellStyle name="20% - Акцент2 2 4" xfId="197"/>
    <cellStyle name="20% - Акцент2 2 40" xfId="198"/>
    <cellStyle name="20% - Акцент2 2 41" xfId="199"/>
    <cellStyle name="20% - Акцент2 2 42" xfId="200"/>
    <cellStyle name="20% - Акцент2 2 43" xfId="201"/>
    <cellStyle name="20% - Акцент2 2 44" xfId="202"/>
    <cellStyle name="20% - Акцент2 2 45" xfId="203"/>
    <cellStyle name="20% - Акцент2 2 46" xfId="204"/>
    <cellStyle name="20% - Акцент2 2 47" xfId="205"/>
    <cellStyle name="20% - Акцент2 2 48" xfId="206"/>
    <cellStyle name="20% - Акцент2 2 49" xfId="207"/>
    <cellStyle name="20% - Акцент2 2 5" xfId="208"/>
    <cellStyle name="20% - Акцент2 2 50" xfId="209"/>
    <cellStyle name="20% - Акцент2 2 51" xfId="210"/>
    <cellStyle name="20% - Акцент2 2 52" xfId="211"/>
    <cellStyle name="20% - Акцент2 2 53" xfId="212"/>
    <cellStyle name="20% - Акцент2 2 54" xfId="213"/>
    <cellStyle name="20% - Акцент2 2 55" xfId="214"/>
    <cellStyle name="20% - Акцент2 2 56" xfId="215"/>
    <cellStyle name="20% - Акцент2 2 57" xfId="216"/>
    <cellStyle name="20% - Акцент2 2 58" xfId="217"/>
    <cellStyle name="20% - Акцент2 2 59" xfId="218"/>
    <cellStyle name="20% - Акцент2 2 6" xfId="219"/>
    <cellStyle name="20% - Акцент2 2 60" xfId="220"/>
    <cellStyle name="20% - Акцент2 2 61" xfId="221"/>
    <cellStyle name="20% - Акцент2 2 62" xfId="222"/>
    <cellStyle name="20% - Акцент2 2 63" xfId="223"/>
    <cellStyle name="20% - Акцент2 2 64" xfId="224"/>
    <cellStyle name="20% - Акцент2 2 65" xfId="225"/>
    <cellStyle name="20% - Акцент2 2 66" xfId="226"/>
    <cellStyle name="20% - Акцент2 2 67" xfId="227"/>
    <cellStyle name="20% - Акцент2 2 68" xfId="228"/>
    <cellStyle name="20% - Акцент2 2 69" xfId="229"/>
    <cellStyle name="20% - Акцент2 2 7" xfId="230"/>
    <cellStyle name="20% - Акцент2 2 70" xfId="231"/>
    <cellStyle name="20% - Акцент2 2 71" xfId="232"/>
    <cellStyle name="20% - Акцент2 2 8" xfId="233"/>
    <cellStyle name="20% - Акцент2 2 9" xfId="234"/>
    <cellStyle name="20% - Акцент2 20" xfId="235"/>
    <cellStyle name="20% - Акцент2 21" xfId="236"/>
    <cellStyle name="20% - Акцент2 22" xfId="237"/>
    <cellStyle name="20% - Акцент2 23" xfId="238"/>
    <cellStyle name="20% - Акцент2 24" xfId="239"/>
    <cellStyle name="20% - Акцент2 25" xfId="240"/>
    <cellStyle name="20% - Акцент2 26" xfId="241"/>
    <cellStyle name="20% - Акцент2 27" xfId="242"/>
    <cellStyle name="20% - Акцент2 28" xfId="243"/>
    <cellStyle name="20% - Акцент2 29" xfId="244"/>
    <cellStyle name="20% - Акцент2 29 2" xfId="245"/>
    <cellStyle name="20% - Акцент2 29 3" xfId="246"/>
    <cellStyle name="20% - Акцент2 29 4" xfId="247"/>
    <cellStyle name="20% - Акцент2 3" xfId="248"/>
    <cellStyle name="20% - Акцент2 30" xfId="249"/>
    <cellStyle name="20% - Акцент2 30 2" xfId="250"/>
    <cellStyle name="20% - Акцент2 31" xfId="251"/>
    <cellStyle name="20% - Акцент2 31 2" xfId="252"/>
    <cellStyle name="20% - Акцент2 32" xfId="253"/>
    <cellStyle name="20% - Акцент2 33" xfId="254"/>
    <cellStyle name="20% - Акцент2 34" xfId="255"/>
    <cellStyle name="20% - Акцент2 34 2" xfId="256"/>
    <cellStyle name="20% - Акцент2 35" xfId="257"/>
    <cellStyle name="20% - Акцент2 35 2" xfId="258"/>
    <cellStyle name="20% - Акцент2 36" xfId="259"/>
    <cellStyle name="20% - Акцент2 36 2" xfId="260"/>
    <cellStyle name="20% - Акцент2 37" xfId="261"/>
    <cellStyle name="20% - Акцент2 38" xfId="262"/>
    <cellStyle name="20% - Акцент2 39" xfId="263"/>
    <cellStyle name="20% - Акцент2 4" xfId="264"/>
    <cellStyle name="20% - Акцент2 40" xfId="265"/>
    <cellStyle name="20% - Акцент2 41" xfId="266"/>
    <cellStyle name="20% - Акцент2 42" xfId="267"/>
    <cellStyle name="20% - Акцент2 42 2" xfId="268"/>
    <cellStyle name="20% - Акцент2 43" xfId="269"/>
    <cellStyle name="20% - Акцент2 44" xfId="270"/>
    <cellStyle name="20% - Акцент2 45" xfId="271"/>
    <cellStyle name="20% - Акцент2 46" xfId="272"/>
    <cellStyle name="20% - Акцент2 47" xfId="273"/>
    <cellStyle name="20% - Акцент2 48" xfId="274"/>
    <cellStyle name="20% - Акцент2 48 2" xfId="275"/>
    <cellStyle name="20% - Акцент2 48 3" xfId="276"/>
    <cellStyle name="20% - Акцент2 48 4" xfId="277"/>
    <cellStyle name="20% - Акцент2 49" xfId="278"/>
    <cellStyle name="20% - Акцент2 49 2" xfId="279"/>
    <cellStyle name="20% - Акцент2 49 3" xfId="280"/>
    <cellStyle name="20% - Акцент2 49 4" xfId="281"/>
    <cellStyle name="20% - Акцент2 5" xfId="282"/>
    <cellStyle name="20% - Акцент2 50" xfId="283"/>
    <cellStyle name="20% - Акцент2 50 2" xfId="284"/>
    <cellStyle name="20% - Акцент2 51" xfId="285"/>
    <cellStyle name="20% - Акцент2 51 2" xfId="286"/>
    <cellStyle name="20% - Акцент2 52" xfId="287"/>
    <cellStyle name="20% - Акцент2 53" xfId="288"/>
    <cellStyle name="20% - Акцент2 54" xfId="289"/>
    <cellStyle name="20% - Акцент2 55" xfId="290"/>
    <cellStyle name="20% - Акцент2 56" xfId="291"/>
    <cellStyle name="20% - Акцент2 57" xfId="292"/>
    <cellStyle name="20% - Акцент2 58" xfId="293"/>
    <cellStyle name="20% - Акцент2 59" xfId="294"/>
    <cellStyle name="20% - Акцент2 6" xfId="295"/>
    <cellStyle name="20% - Акцент2 60" xfId="296"/>
    <cellStyle name="20% - Акцент2 61" xfId="297"/>
    <cellStyle name="20% - Акцент2 62" xfId="298"/>
    <cellStyle name="20% - Акцент2 63" xfId="299"/>
    <cellStyle name="20% - Акцент2 64" xfId="300"/>
    <cellStyle name="20% - Акцент2 65" xfId="301"/>
    <cellStyle name="20% - Акцент2 66" xfId="302"/>
    <cellStyle name="20% - Акцент2 67" xfId="303"/>
    <cellStyle name="20% - Акцент2 7" xfId="304"/>
    <cellStyle name="20% - Акцент2 8" xfId="305"/>
    <cellStyle name="20% - Акцент2 9" xfId="306"/>
    <cellStyle name="20% - Акцент3 10" xfId="307"/>
    <cellStyle name="20% - Акцент3 11" xfId="308"/>
    <cellStyle name="20% - Акцент3 12" xfId="309"/>
    <cellStyle name="20% - Акцент3 13" xfId="310"/>
    <cellStyle name="20% - Акцент3 14" xfId="311"/>
    <cellStyle name="20% - Акцент3 15" xfId="312"/>
    <cellStyle name="20% - Акцент3 16" xfId="313"/>
    <cellStyle name="20% - Акцент3 17" xfId="314"/>
    <cellStyle name="20% - Акцент3 18" xfId="315"/>
    <cellStyle name="20% - Акцент3 19" xfId="316"/>
    <cellStyle name="20% - Акцент3 2" xfId="317"/>
    <cellStyle name="20% - Акцент3 2 10" xfId="318"/>
    <cellStyle name="20% - Акцент3 2 11" xfId="319"/>
    <cellStyle name="20% - Акцент3 2 12" xfId="320"/>
    <cellStyle name="20% - Акцент3 2 13" xfId="321"/>
    <cellStyle name="20% - Акцент3 2 14" xfId="322"/>
    <cellStyle name="20% - Акцент3 2 15" xfId="323"/>
    <cellStyle name="20% - Акцент3 2 16" xfId="324"/>
    <cellStyle name="20% - Акцент3 2 17" xfId="325"/>
    <cellStyle name="20% - Акцент3 2 18" xfId="326"/>
    <cellStyle name="20% - Акцент3 2 19" xfId="327"/>
    <cellStyle name="20% - Акцент3 2 2" xfId="328"/>
    <cellStyle name="20% - Акцент3 2 20" xfId="329"/>
    <cellStyle name="20% - Акцент3 2 21" xfId="330"/>
    <cellStyle name="20% - Акцент3 2 22" xfId="331"/>
    <cellStyle name="20% - Акцент3 2 23" xfId="332"/>
    <cellStyle name="20% - Акцент3 2 24" xfId="333"/>
    <cellStyle name="20% - Акцент3 2 25" xfId="334"/>
    <cellStyle name="20% - Акцент3 2 26" xfId="335"/>
    <cellStyle name="20% - Акцент3 2 27" xfId="336"/>
    <cellStyle name="20% - Акцент3 2 28" xfId="337"/>
    <cellStyle name="20% - Акцент3 2 29" xfId="338"/>
    <cellStyle name="20% - Акцент3 2 3" xfId="339"/>
    <cellStyle name="20% - Акцент3 2 30" xfId="340"/>
    <cellStyle name="20% - Акцент3 2 31" xfId="341"/>
    <cellStyle name="20% - Акцент3 2 32" xfId="342"/>
    <cellStyle name="20% - Акцент3 2 33" xfId="343"/>
    <cellStyle name="20% - Акцент3 2 34" xfId="344"/>
    <cellStyle name="20% - Акцент3 2 35" xfId="345"/>
    <cellStyle name="20% - Акцент3 2 36" xfId="346"/>
    <cellStyle name="20% - Акцент3 2 37" xfId="347"/>
    <cellStyle name="20% - Акцент3 2 38" xfId="348"/>
    <cellStyle name="20% - Акцент3 2 39" xfId="349"/>
    <cellStyle name="20% - Акцент3 2 4" xfId="350"/>
    <cellStyle name="20% - Акцент3 2 40" xfId="351"/>
    <cellStyle name="20% - Акцент3 2 41" xfId="352"/>
    <cellStyle name="20% - Акцент3 2 42" xfId="353"/>
    <cellStyle name="20% - Акцент3 2 43" xfId="354"/>
    <cellStyle name="20% - Акцент3 2 44" xfId="355"/>
    <cellStyle name="20% - Акцент3 2 45" xfId="356"/>
    <cellStyle name="20% - Акцент3 2 46" xfId="357"/>
    <cellStyle name="20% - Акцент3 2 47" xfId="358"/>
    <cellStyle name="20% - Акцент3 2 48" xfId="359"/>
    <cellStyle name="20% - Акцент3 2 49" xfId="360"/>
    <cellStyle name="20% - Акцент3 2 5" xfId="361"/>
    <cellStyle name="20% - Акцент3 2 50" xfId="362"/>
    <cellStyle name="20% - Акцент3 2 51" xfId="363"/>
    <cellStyle name="20% - Акцент3 2 52" xfId="364"/>
    <cellStyle name="20% - Акцент3 2 53" xfId="365"/>
    <cellStyle name="20% - Акцент3 2 54" xfId="366"/>
    <cellStyle name="20% - Акцент3 2 55" xfId="367"/>
    <cellStyle name="20% - Акцент3 2 56" xfId="368"/>
    <cellStyle name="20% - Акцент3 2 57" xfId="369"/>
    <cellStyle name="20% - Акцент3 2 58" xfId="370"/>
    <cellStyle name="20% - Акцент3 2 59" xfId="371"/>
    <cellStyle name="20% - Акцент3 2 6" xfId="372"/>
    <cellStyle name="20% - Акцент3 2 60" xfId="373"/>
    <cellStyle name="20% - Акцент3 2 61" xfId="374"/>
    <cellStyle name="20% - Акцент3 2 62" xfId="375"/>
    <cellStyle name="20% - Акцент3 2 63" xfId="376"/>
    <cellStyle name="20% - Акцент3 2 64" xfId="377"/>
    <cellStyle name="20% - Акцент3 2 65" xfId="378"/>
    <cellStyle name="20% - Акцент3 2 66" xfId="379"/>
    <cellStyle name="20% - Акцент3 2 67" xfId="380"/>
    <cellStyle name="20% - Акцент3 2 68" xfId="381"/>
    <cellStyle name="20% - Акцент3 2 69" xfId="382"/>
    <cellStyle name="20% - Акцент3 2 7" xfId="383"/>
    <cellStyle name="20% - Акцент3 2 70" xfId="384"/>
    <cellStyle name="20% - Акцент3 2 71" xfId="385"/>
    <cellStyle name="20% - Акцент3 2 8" xfId="386"/>
    <cellStyle name="20% - Акцент3 2 9" xfId="387"/>
    <cellStyle name="20% - Акцент3 20" xfId="388"/>
    <cellStyle name="20% - Акцент3 21" xfId="389"/>
    <cellStyle name="20% - Акцент3 22" xfId="390"/>
    <cellStyle name="20% - Акцент3 23" xfId="391"/>
    <cellStyle name="20% - Акцент3 24" xfId="392"/>
    <cellStyle name="20% - Акцент3 25" xfId="393"/>
    <cellStyle name="20% - Акцент3 26" xfId="394"/>
    <cellStyle name="20% - Акцент3 27" xfId="395"/>
    <cellStyle name="20% - Акцент3 28" xfId="396"/>
    <cellStyle name="20% - Акцент3 29" xfId="397"/>
    <cellStyle name="20% - Акцент3 29 2" xfId="398"/>
    <cellStyle name="20% - Акцент3 29 3" xfId="399"/>
    <cellStyle name="20% - Акцент3 29 4" xfId="400"/>
    <cellStyle name="20% - Акцент3 3" xfId="401"/>
    <cellStyle name="20% - Акцент3 30" xfId="402"/>
    <cellStyle name="20% - Акцент3 30 2" xfId="403"/>
    <cellStyle name="20% - Акцент3 31" xfId="404"/>
    <cellStyle name="20% - Акцент3 31 2" xfId="405"/>
    <cellStyle name="20% - Акцент3 32" xfId="406"/>
    <cellStyle name="20% - Акцент3 33" xfId="407"/>
    <cellStyle name="20% - Акцент3 34" xfId="408"/>
    <cellStyle name="20% - Акцент3 34 2" xfId="409"/>
    <cellStyle name="20% - Акцент3 35" xfId="410"/>
    <cellStyle name="20% - Акцент3 35 2" xfId="411"/>
    <cellStyle name="20% - Акцент3 36" xfId="412"/>
    <cellStyle name="20% - Акцент3 36 2" xfId="413"/>
    <cellStyle name="20% - Акцент3 37" xfId="414"/>
    <cellStyle name="20% - Акцент3 38" xfId="415"/>
    <cellStyle name="20% - Акцент3 39" xfId="416"/>
    <cellStyle name="20% - Акцент3 4" xfId="417"/>
    <cellStyle name="20% - Акцент3 40" xfId="418"/>
    <cellStyle name="20% - Акцент3 41" xfId="419"/>
    <cellStyle name="20% - Акцент3 42" xfId="420"/>
    <cellStyle name="20% - Акцент3 42 2" xfId="421"/>
    <cellStyle name="20% - Акцент3 43" xfId="422"/>
    <cellStyle name="20% - Акцент3 44" xfId="423"/>
    <cellStyle name="20% - Акцент3 45" xfId="424"/>
    <cellStyle name="20% - Акцент3 46" xfId="425"/>
    <cellStyle name="20% - Акцент3 47" xfId="426"/>
    <cellStyle name="20% - Акцент3 48" xfId="427"/>
    <cellStyle name="20% - Акцент3 48 2" xfId="428"/>
    <cellStyle name="20% - Акцент3 48 3" xfId="429"/>
    <cellStyle name="20% - Акцент3 48 4" xfId="430"/>
    <cellStyle name="20% - Акцент3 49" xfId="431"/>
    <cellStyle name="20% - Акцент3 49 2" xfId="432"/>
    <cellStyle name="20% - Акцент3 49 3" xfId="433"/>
    <cellStyle name="20% - Акцент3 49 4" xfId="434"/>
    <cellStyle name="20% - Акцент3 5" xfId="435"/>
    <cellStyle name="20% - Акцент3 50" xfId="436"/>
    <cellStyle name="20% - Акцент3 50 2" xfId="437"/>
    <cellStyle name="20% - Акцент3 51" xfId="438"/>
    <cellStyle name="20% - Акцент3 51 2" xfId="439"/>
    <cellStyle name="20% - Акцент3 52" xfId="440"/>
    <cellStyle name="20% - Акцент3 53" xfId="441"/>
    <cellStyle name="20% - Акцент3 54" xfId="442"/>
    <cellStyle name="20% - Акцент3 55" xfId="443"/>
    <cellStyle name="20% - Акцент3 56" xfId="444"/>
    <cellStyle name="20% - Акцент3 57" xfId="445"/>
    <cellStyle name="20% - Акцент3 58" xfId="446"/>
    <cellStyle name="20% - Акцент3 59" xfId="447"/>
    <cellStyle name="20% - Акцент3 6" xfId="448"/>
    <cellStyle name="20% - Акцент3 60" xfId="449"/>
    <cellStyle name="20% - Акцент3 61" xfId="450"/>
    <cellStyle name="20% - Акцент3 62" xfId="451"/>
    <cellStyle name="20% - Акцент3 63" xfId="452"/>
    <cellStyle name="20% - Акцент3 64" xfId="453"/>
    <cellStyle name="20% - Акцент3 65" xfId="454"/>
    <cellStyle name="20% - Акцент3 66" xfId="455"/>
    <cellStyle name="20% - Акцент3 67" xfId="456"/>
    <cellStyle name="20% - Акцент3 7" xfId="457"/>
    <cellStyle name="20% - Акцент3 8" xfId="458"/>
    <cellStyle name="20% - Акцент3 9" xfId="459"/>
    <cellStyle name="20% - Акцент4 10" xfId="460"/>
    <cellStyle name="20% - Акцент4 11" xfId="461"/>
    <cellStyle name="20% - Акцент4 12" xfId="462"/>
    <cellStyle name="20% - Акцент4 13" xfId="463"/>
    <cellStyle name="20% - Акцент4 14" xfId="464"/>
    <cellStyle name="20% - Акцент4 15" xfId="465"/>
    <cellStyle name="20% - Акцент4 16" xfId="466"/>
    <cellStyle name="20% - Акцент4 17" xfId="467"/>
    <cellStyle name="20% - Акцент4 18" xfId="468"/>
    <cellStyle name="20% - Акцент4 19" xfId="469"/>
    <cellStyle name="20% - Акцент4 2" xfId="470"/>
    <cellStyle name="20% - Акцент4 2 10" xfId="471"/>
    <cellStyle name="20% - Акцент4 2 11" xfId="472"/>
    <cellStyle name="20% - Акцент4 2 12" xfId="473"/>
    <cellStyle name="20% - Акцент4 2 13" xfId="474"/>
    <cellStyle name="20% - Акцент4 2 14" xfId="475"/>
    <cellStyle name="20% - Акцент4 2 15" xfId="476"/>
    <cellStyle name="20% - Акцент4 2 16" xfId="477"/>
    <cellStyle name="20% - Акцент4 2 17" xfId="478"/>
    <cellStyle name="20% - Акцент4 2 18" xfId="479"/>
    <cellStyle name="20% - Акцент4 2 19" xfId="480"/>
    <cellStyle name="20% - Акцент4 2 2" xfId="481"/>
    <cellStyle name="20% - Акцент4 2 20" xfId="482"/>
    <cellStyle name="20% - Акцент4 2 21" xfId="483"/>
    <cellStyle name="20% - Акцент4 2 22" xfId="484"/>
    <cellStyle name="20% - Акцент4 2 23" xfId="485"/>
    <cellStyle name="20% - Акцент4 2 24" xfId="486"/>
    <cellStyle name="20% - Акцент4 2 25" xfId="487"/>
    <cellStyle name="20% - Акцент4 2 26" xfId="488"/>
    <cellStyle name="20% - Акцент4 2 27" xfId="489"/>
    <cellStyle name="20% - Акцент4 2 28" xfId="490"/>
    <cellStyle name="20% - Акцент4 2 29" xfId="491"/>
    <cellStyle name="20% - Акцент4 2 3" xfId="492"/>
    <cellStyle name="20% - Акцент4 2 30" xfId="493"/>
    <cellStyle name="20% - Акцент4 2 31" xfId="494"/>
    <cellStyle name="20% - Акцент4 2 32" xfId="495"/>
    <cellStyle name="20% - Акцент4 2 33" xfId="496"/>
    <cellStyle name="20% - Акцент4 2 34" xfId="497"/>
    <cellStyle name="20% - Акцент4 2 35" xfId="498"/>
    <cellStyle name="20% - Акцент4 2 36" xfId="499"/>
    <cellStyle name="20% - Акцент4 2 37" xfId="500"/>
    <cellStyle name="20% - Акцент4 2 38" xfId="501"/>
    <cellStyle name="20% - Акцент4 2 39" xfId="502"/>
    <cellStyle name="20% - Акцент4 2 4" xfId="503"/>
    <cellStyle name="20% - Акцент4 2 40" xfId="504"/>
    <cellStyle name="20% - Акцент4 2 41" xfId="505"/>
    <cellStyle name="20% - Акцент4 2 42" xfId="506"/>
    <cellStyle name="20% - Акцент4 2 43" xfId="507"/>
    <cellStyle name="20% - Акцент4 2 44" xfId="508"/>
    <cellStyle name="20% - Акцент4 2 45" xfId="509"/>
    <cellStyle name="20% - Акцент4 2 46" xfId="510"/>
    <cellStyle name="20% - Акцент4 2 47" xfId="511"/>
    <cellStyle name="20% - Акцент4 2 48" xfId="512"/>
    <cellStyle name="20% - Акцент4 2 49" xfId="513"/>
    <cellStyle name="20% - Акцент4 2 5" xfId="514"/>
    <cellStyle name="20% - Акцент4 2 50" xfId="515"/>
    <cellStyle name="20% - Акцент4 2 51" xfId="516"/>
    <cellStyle name="20% - Акцент4 2 52" xfId="517"/>
    <cellStyle name="20% - Акцент4 2 53" xfId="518"/>
    <cellStyle name="20% - Акцент4 2 54" xfId="519"/>
    <cellStyle name="20% - Акцент4 2 55" xfId="520"/>
    <cellStyle name="20% - Акцент4 2 56" xfId="521"/>
    <cellStyle name="20% - Акцент4 2 57" xfId="522"/>
    <cellStyle name="20% - Акцент4 2 58" xfId="523"/>
    <cellStyle name="20% - Акцент4 2 59" xfId="524"/>
    <cellStyle name="20% - Акцент4 2 6" xfId="525"/>
    <cellStyle name="20% - Акцент4 2 60" xfId="526"/>
    <cellStyle name="20% - Акцент4 2 61" xfId="527"/>
    <cellStyle name="20% - Акцент4 2 62" xfId="528"/>
    <cellStyle name="20% - Акцент4 2 63" xfId="529"/>
    <cellStyle name="20% - Акцент4 2 64" xfId="530"/>
    <cellStyle name="20% - Акцент4 2 65" xfId="531"/>
    <cellStyle name="20% - Акцент4 2 66" xfId="532"/>
    <cellStyle name="20% - Акцент4 2 67" xfId="533"/>
    <cellStyle name="20% - Акцент4 2 68" xfId="534"/>
    <cellStyle name="20% - Акцент4 2 69" xfId="535"/>
    <cellStyle name="20% - Акцент4 2 7" xfId="536"/>
    <cellStyle name="20% - Акцент4 2 70" xfId="537"/>
    <cellStyle name="20% - Акцент4 2 71" xfId="538"/>
    <cellStyle name="20% - Акцент4 2 8" xfId="539"/>
    <cellStyle name="20% - Акцент4 2 9" xfId="540"/>
    <cellStyle name="20% - Акцент4 20" xfId="541"/>
    <cellStyle name="20% - Акцент4 21" xfId="542"/>
    <cellStyle name="20% - Акцент4 22" xfId="543"/>
    <cellStyle name="20% - Акцент4 23" xfId="544"/>
    <cellStyle name="20% - Акцент4 24" xfId="545"/>
    <cellStyle name="20% - Акцент4 25" xfId="546"/>
    <cellStyle name="20% - Акцент4 26" xfId="547"/>
    <cellStyle name="20% - Акцент4 27" xfId="548"/>
    <cellStyle name="20% - Акцент4 28" xfId="549"/>
    <cellStyle name="20% - Акцент4 29" xfId="550"/>
    <cellStyle name="20% - Акцент4 29 2" xfId="551"/>
    <cellStyle name="20% - Акцент4 29 3" xfId="552"/>
    <cellStyle name="20% - Акцент4 29 4" xfId="553"/>
    <cellStyle name="20% - Акцент4 3" xfId="554"/>
    <cellStyle name="20% - Акцент4 30" xfId="555"/>
    <cellStyle name="20% - Акцент4 30 2" xfId="556"/>
    <cellStyle name="20% - Акцент4 31" xfId="557"/>
    <cellStyle name="20% - Акцент4 31 2" xfId="558"/>
    <cellStyle name="20% - Акцент4 32" xfId="559"/>
    <cellStyle name="20% - Акцент4 33" xfId="560"/>
    <cellStyle name="20% - Акцент4 34" xfId="561"/>
    <cellStyle name="20% - Акцент4 34 2" xfId="562"/>
    <cellStyle name="20% - Акцент4 35" xfId="563"/>
    <cellStyle name="20% - Акцент4 35 2" xfId="564"/>
    <cellStyle name="20% - Акцент4 36" xfId="565"/>
    <cellStyle name="20% - Акцент4 36 2" xfId="566"/>
    <cellStyle name="20% - Акцент4 37" xfId="567"/>
    <cellStyle name="20% - Акцент4 38" xfId="568"/>
    <cellStyle name="20% - Акцент4 39" xfId="569"/>
    <cellStyle name="20% - Акцент4 4" xfId="570"/>
    <cellStyle name="20% - Акцент4 40" xfId="571"/>
    <cellStyle name="20% - Акцент4 41" xfId="572"/>
    <cellStyle name="20% - Акцент4 42" xfId="573"/>
    <cellStyle name="20% - Акцент4 42 2" xfId="574"/>
    <cellStyle name="20% - Акцент4 43" xfId="575"/>
    <cellStyle name="20% - Акцент4 44" xfId="576"/>
    <cellStyle name="20% - Акцент4 45" xfId="577"/>
    <cellStyle name="20% - Акцент4 46" xfId="578"/>
    <cellStyle name="20% - Акцент4 47" xfId="579"/>
    <cellStyle name="20% - Акцент4 48" xfId="580"/>
    <cellStyle name="20% - Акцент4 48 2" xfId="581"/>
    <cellStyle name="20% - Акцент4 48 3" xfId="582"/>
    <cellStyle name="20% - Акцент4 48 4" xfId="583"/>
    <cellStyle name="20% - Акцент4 49" xfId="584"/>
    <cellStyle name="20% - Акцент4 49 2" xfId="585"/>
    <cellStyle name="20% - Акцент4 49 3" xfId="586"/>
    <cellStyle name="20% - Акцент4 49 4" xfId="587"/>
    <cellStyle name="20% - Акцент4 5" xfId="588"/>
    <cellStyle name="20% - Акцент4 50" xfId="589"/>
    <cellStyle name="20% - Акцент4 50 2" xfId="590"/>
    <cellStyle name="20% - Акцент4 51" xfId="591"/>
    <cellStyle name="20% - Акцент4 51 2" xfId="592"/>
    <cellStyle name="20% - Акцент4 52" xfId="593"/>
    <cellStyle name="20% - Акцент4 53" xfId="594"/>
    <cellStyle name="20% - Акцент4 54" xfId="595"/>
    <cellStyle name="20% - Акцент4 55" xfId="596"/>
    <cellStyle name="20% - Акцент4 56" xfId="597"/>
    <cellStyle name="20% - Акцент4 57" xfId="598"/>
    <cellStyle name="20% - Акцент4 58" xfId="599"/>
    <cellStyle name="20% - Акцент4 59" xfId="600"/>
    <cellStyle name="20% - Акцент4 6" xfId="601"/>
    <cellStyle name="20% - Акцент4 60" xfId="602"/>
    <cellStyle name="20% - Акцент4 61" xfId="603"/>
    <cellStyle name="20% - Акцент4 62" xfId="604"/>
    <cellStyle name="20% - Акцент4 63" xfId="605"/>
    <cellStyle name="20% - Акцент4 64" xfId="606"/>
    <cellStyle name="20% - Акцент4 65" xfId="607"/>
    <cellStyle name="20% - Акцент4 66" xfId="608"/>
    <cellStyle name="20% - Акцент4 67" xfId="609"/>
    <cellStyle name="20% - Акцент4 7" xfId="610"/>
    <cellStyle name="20% - Акцент4 8" xfId="611"/>
    <cellStyle name="20% - Акцент4 9" xfId="612"/>
    <cellStyle name="20% - Акцент5 10" xfId="613"/>
    <cellStyle name="20% - Акцент5 11" xfId="614"/>
    <cellStyle name="20% - Акцент5 12" xfId="615"/>
    <cellStyle name="20% - Акцент5 13" xfId="616"/>
    <cellStyle name="20% - Акцент5 14" xfId="617"/>
    <cellStyle name="20% - Акцент5 15" xfId="618"/>
    <cellStyle name="20% - Акцент5 16" xfId="619"/>
    <cellStyle name="20% - Акцент5 17" xfId="620"/>
    <cellStyle name="20% - Акцент5 18" xfId="621"/>
    <cellStyle name="20% - Акцент5 19" xfId="622"/>
    <cellStyle name="20% - Акцент5 2" xfId="623"/>
    <cellStyle name="20% - Акцент5 2 10" xfId="624"/>
    <cellStyle name="20% - Акцент5 2 11" xfId="625"/>
    <cellStyle name="20% - Акцент5 2 12" xfId="626"/>
    <cellStyle name="20% - Акцент5 2 13" xfId="627"/>
    <cellStyle name="20% - Акцент5 2 14" xfId="628"/>
    <cellStyle name="20% - Акцент5 2 15" xfId="629"/>
    <cellStyle name="20% - Акцент5 2 16" xfId="630"/>
    <cellStyle name="20% - Акцент5 2 17" xfId="631"/>
    <cellStyle name="20% - Акцент5 2 18" xfId="632"/>
    <cellStyle name="20% - Акцент5 2 19" xfId="633"/>
    <cellStyle name="20% - Акцент5 2 2" xfId="634"/>
    <cellStyle name="20% - Акцент5 2 20" xfId="635"/>
    <cellStyle name="20% - Акцент5 2 21" xfId="636"/>
    <cellStyle name="20% - Акцент5 2 22" xfId="637"/>
    <cellStyle name="20% - Акцент5 2 23" xfId="638"/>
    <cellStyle name="20% - Акцент5 2 24" xfId="639"/>
    <cellStyle name="20% - Акцент5 2 25" xfId="640"/>
    <cellStyle name="20% - Акцент5 2 26" xfId="641"/>
    <cellStyle name="20% - Акцент5 2 27" xfId="642"/>
    <cellStyle name="20% - Акцент5 2 28" xfId="643"/>
    <cellStyle name="20% - Акцент5 2 29" xfId="644"/>
    <cellStyle name="20% - Акцент5 2 3" xfId="645"/>
    <cellStyle name="20% - Акцент5 2 30" xfId="646"/>
    <cellStyle name="20% - Акцент5 2 31" xfId="647"/>
    <cellStyle name="20% - Акцент5 2 32" xfId="648"/>
    <cellStyle name="20% - Акцент5 2 33" xfId="649"/>
    <cellStyle name="20% - Акцент5 2 34" xfId="650"/>
    <cellStyle name="20% - Акцент5 2 35" xfId="651"/>
    <cellStyle name="20% - Акцент5 2 36" xfId="652"/>
    <cellStyle name="20% - Акцент5 2 37" xfId="653"/>
    <cellStyle name="20% - Акцент5 2 38" xfId="654"/>
    <cellStyle name="20% - Акцент5 2 39" xfId="655"/>
    <cellStyle name="20% - Акцент5 2 4" xfId="656"/>
    <cellStyle name="20% - Акцент5 2 40" xfId="657"/>
    <cellStyle name="20% - Акцент5 2 41" xfId="658"/>
    <cellStyle name="20% - Акцент5 2 42" xfId="659"/>
    <cellStyle name="20% - Акцент5 2 43" xfId="660"/>
    <cellStyle name="20% - Акцент5 2 44" xfId="661"/>
    <cellStyle name="20% - Акцент5 2 45" xfId="662"/>
    <cellStyle name="20% - Акцент5 2 46" xfId="663"/>
    <cellStyle name="20% - Акцент5 2 47" xfId="664"/>
    <cellStyle name="20% - Акцент5 2 48" xfId="665"/>
    <cellStyle name="20% - Акцент5 2 49" xfId="666"/>
    <cellStyle name="20% - Акцент5 2 5" xfId="667"/>
    <cellStyle name="20% - Акцент5 2 50" xfId="668"/>
    <cellStyle name="20% - Акцент5 2 51" xfId="669"/>
    <cellStyle name="20% - Акцент5 2 52" xfId="670"/>
    <cellStyle name="20% - Акцент5 2 53" xfId="671"/>
    <cellStyle name="20% - Акцент5 2 54" xfId="672"/>
    <cellStyle name="20% - Акцент5 2 55" xfId="673"/>
    <cellStyle name="20% - Акцент5 2 56" xfId="674"/>
    <cellStyle name="20% - Акцент5 2 57" xfId="675"/>
    <cellStyle name="20% - Акцент5 2 58" xfId="676"/>
    <cellStyle name="20% - Акцент5 2 59" xfId="677"/>
    <cellStyle name="20% - Акцент5 2 6" xfId="678"/>
    <cellStyle name="20% - Акцент5 2 60" xfId="679"/>
    <cellStyle name="20% - Акцент5 2 61" xfId="680"/>
    <cellStyle name="20% - Акцент5 2 62" xfId="681"/>
    <cellStyle name="20% - Акцент5 2 63" xfId="682"/>
    <cellStyle name="20% - Акцент5 2 64" xfId="683"/>
    <cellStyle name="20% - Акцент5 2 65" xfId="684"/>
    <cellStyle name="20% - Акцент5 2 66" xfId="685"/>
    <cellStyle name="20% - Акцент5 2 67" xfId="686"/>
    <cellStyle name="20% - Акцент5 2 68" xfId="687"/>
    <cellStyle name="20% - Акцент5 2 69" xfId="688"/>
    <cellStyle name="20% - Акцент5 2 7" xfId="689"/>
    <cellStyle name="20% - Акцент5 2 70" xfId="690"/>
    <cellStyle name="20% - Акцент5 2 71" xfId="691"/>
    <cellStyle name="20% - Акцент5 2 8" xfId="692"/>
    <cellStyle name="20% - Акцент5 2 9" xfId="693"/>
    <cellStyle name="20% - Акцент5 20" xfId="694"/>
    <cellStyle name="20% - Акцент5 21" xfId="695"/>
    <cellStyle name="20% - Акцент5 22" xfId="696"/>
    <cellStyle name="20% - Акцент5 23" xfId="697"/>
    <cellStyle name="20% - Акцент5 24" xfId="698"/>
    <cellStyle name="20% - Акцент5 25" xfId="699"/>
    <cellStyle name="20% - Акцент5 26" xfId="700"/>
    <cellStyle name="20% - Акцент5 27" xfId="701"/>
    <cellStyle name="20% - Акцент5 28" xfId="702"/>
    <cellStyle name="20% - Акцент5 29" xfId="703"/>
    <cellStyle name="20% - Акцент5 29 2" xfId="704"/>
    <cellStyle name="20% - Акцент5 29 3" xfId="705"/>
    <cellStyle name="20% - Акцент5 29 4" xfId="706"/>
    <cellStyle name="20% - Акцент5 3" xfId="707"/>
    <cellStyle name="20% - Акцент5 30" xfId="708"/>
    <cellStyle name="20% - Акцент5 30 2" xfId="709"/>
    <cellStyle name="20% - Акцент5 31" xfId="710"/>
    <cellStyle name="20% - Акцент5 31 2" xfId="711"/>
    <cellStyle name="20% - Акцент5 32" xfId="712"/>
    <cellStyle name="20% - Акцент5 33" xfId="713"/>
    <cellStyle name="20% - Акцент5 34" xfId="714"/>
    <cellStyle name="20% - Акцент5 34 2" xfId="715"/>
    <cellStyle name="20% - Акцент5 35" xfId="716"/>
    <cellStyle name="20% - Акцент5 35 2" xfId="717"/>
    <cellStyle name="20% - Акцент5 36" xfId="718"/>
    <cellStyle name="20% - Акцент5 36 2" xfId="719"/>
    <cellStyle name="20% - Акцент5 37" xfId="720"/>
    <cellStyle name="20% - Акцент5 38" xfId="721"/>
    <cellStyle name="20% - Акцент5 39" xfId="722"/>
    <cellStyle name="20% - Акцент5 4" xfId="723"/>
    <cellStyle name="20% - Акцент5 40" xfId="724"/>
    <cellStyle name="20% - Акцент5 41" xfId="725"/>
    <cellStyle name="20% - Акцент5 42" xfId="726"/>
    <cellStyle name="20% - Акцент5 42 2" xfId="727"/>
    <cellStyle name="20% - Акцент5 43" xfId="728"/>
    <cellStyle name="20% - Акцент5 44" xfId="729"/>
    <cellStyle name="20% - Акцент5 45" xfId="730"/>
    <cellStyle name="20% - Акцент5 46" xfId="731"/>
    <cellStyle name="20% - Акцент5 47" xfId="732"/>
    <cellStyle name="20% - Акцент5 48" xfId="733"/>
    <cellStyle name="20% - Акцент5 48 2" xfId="734"/>
    <cellStyle name="20% - Акцент5 48 3" xfId="735"/>
    <cellStyle name="20% - Акцент5 48 4" xfId="736"/>
    <cellStyle name="20% - Акцент5 49" xfId="737"/>
    <cellStyle name="20% - Акцент5 49 2" xfId="738"/>
    <cellStyle name="20% - Акцент5 49 3" xfId="739"/>
    <cellStyle name="20% - Акцент5 49 4" xfId="740"/>
    <cellStyle name="20% - Акцент5 5" xfId="741"/>
    <cellStyle name="20% - Акцент5 50" xfId="742"/>
    <cellStyle name="20% - Акцент5 50 2" xfId="743"/>
    <cellStyle name="20% - Акцент5 51" xfId="744"/>
    <cellStyle name="20% - Акцент5 51 2" xfId="745"/>
    <cellStyle name="20% - Акцент5 52" xfId="746"/>
    <cellStyle name="20% - Акцент5 53" xfId="747"/>
    <cellStyle name="20% - Акцент5 54" xfId="748"/>
    <cellStyle name="20% - Акцент5 55" xfId="749"/>
    <cellStyle name="20% - Акцент5 56" xfId="750"/>
    <cellStyle name="20% - Акцент5 57" xfId="751"/>
    <cellStyle name="20% - Акцент5 58" xfId="752"/>
    <cellStyle name="20% - Акцент5 59" xfId="753"/>
    <cellStyle name="20% - Акцент5 6" xfId="754"/>
    <cellStyle name="20% - Акцент5 60" xfId="755"/>
    <cellStyle name="20% - Акцент5 61" xfId="756"/>
    <cellStyle name="20% - Акцент5 62" xfId="757"/>
    <cellStyle name="20% - Акцент5 63" xfId="758"/>
    <cellStyle name="20% - Акцент5 64" xfId="759"/>
    <cellStyle name="20% - Акцент5 65" xfId="760"/>
    <cellStyle name="20% - Акцент5 66" xfId="761"/>
    <cellStyle name="20% - Акцент5 67" xfId="762"/>
    <cellStyle name="20% - Акцент5 7" xfId="763"/>
    <cellStyle name="20% - Акцент5 8" xfId="764"/>
    <cellStyle name="20% - Акцент5 9" xfId="765"/>
    <cellStyle name="20% - Акцент6 10" xfId="766"/>
    <cellStyle name="20% - Акцент6 11" xfId="767"/>
    <cellStyle name="20% - Акцент6 12" xfId="768"/>
    <cellStyle name="20% - Акцент6 13" xfId="769"/>
    <cellStyle name="20% - Акцент6 14" xfId="770"/>
    <cellStyle name="20% - Акцент6 15" xfId="771"/>
    <cellStyle name="20% - Акцент6 16" xfId="772"/>
    <cellStyle name="20% - Акцент6 17" xfId="773"/>
    <cellStyle name="20% - Акцент6 18" xfId="774"/>
    <cellStyle name="20% - Акцент6 19" xfId="775"/>
    <cellStyle name="20% - Акцент6 2" xfId="776"/>
    <cellStyle name="20% - Акцент6 2 10" xfId="777"/>
    <cellStyle name="20% - Акцент6 2 11" xfId="778"/>
    <cellStyle name="20% - Акцент6 2 12" xfId="779"/>
    <cellStyle name="20% - Акцент6 2 13" xfId="780"/>
    <cellStyle name="20% - Акцент6 2 14" xfId="781"/>
    <cellStyle name="20% - Акцент6 2 15" xfId="782"/>
    <cellStyle name="20% - Акцент6 2 16" xfId="783"/>
    <cellStyle name="20% - Акцент6 2 17" xfId="784"/>
    <cellStyle name="20% - Акцент6 2 18" xfId="785"/>
    <cellStyle name="20% - Акцент6 2 19" xfId="786"/>
    <cellStyle name="20% - Акцент6 2 2" xfId="787"/>
    <cellStyle name="20% - Акцент6 2 20" xfId="788"/>
    <cellStyle name="20% - Акцент6 2 21" xfId="789"/>
    <cellStyle name="20% - Акцент6 2 22" xfId="790"/>
    <cellStyle name="20% - Акцент6 2 23" xfId="791"/>
    <cellStyle name="20% - Акцент6 2 24" xfId="792"/>
    <cellStyle name="20% - Акцент6 2 25" xfId="793"/>
    <cellStyle name="20% - Акцент6 2 26" xfId="794"/>
    <cellStyle name="20% - Акцент6 2 27" xfId="795"/>
    <cellStyle name="20% - Акцент6 2 28" xfId="796"/>
    <cellStyle name="20% - Акцент6 2 29" xfId="797"/>
    <cellStyle name="20% - Акцент6 2 3" xfId="798"/>
    <cellStyle name="20% - Акцент6 2 30" xfId="799"/>
    <cellStyle name="20% - Акцент6 2 31" xfId="800"/>
    <cellStyle name="20% - Акцент6 2 32" xfId="801"/>
    <cellStyle name="20% - Акцент6 2 33" xfId="802"/>
    <cellStyle name="20% - Акцент6 2 34" xfId="803"/>
    <cellStyle name="20% - Акцент6 2 35" xfId="804"/>
    <cellStyle name="20% - Акцент6 2 36" xfId="805"/>
    <cellStyle name="20% - Акцент6 2 37" xfId="806"/>
    <cellStyle name="20% - Акцент6 2 38" xfId="807"/>
    <cellStyle name="20% - Акцент6 2 39" xfId="808"/>
    <cellStyle name="20% - Акцент6 2 4" xfId="809"/>
    <cellStyle name="20% - Акцент6 2 40" xfId="810"/>
    <cellStyle name="20% - Акцент6 2 41" xfId="811"/>
    <cellStyle name="20% - Акцент6 2 42" xfId="812"/>
    <cellStyle name="20% - Акцент6 2 43" xfId="813"/>
    <cellStyle name="20% - Акцент6 2 44" xfId="814"/>
    <cellStyle name="20% - Акцент6 2 45" xfId="815"/>
    <cellStyle name="20% - Акцент6 2 46" xfId="816"/>
    <cellStyle name="20% - Акцент6 2 47" xfId="817"/>
    <cellStyle name="20% - Акцент6 2 48" xfId="818"/>
    <cellStyle name="20% - Акцент6 2 49" xfId="819"/>
    <cellStyle name="20% - Акцент6 2 5" xfId="820"/>
    <cellStyle name="20% - Акцент6 2 50" xfId="821"/>
    <cellStyle name="20% - Акцент6 2 51" xfId="822"/>
    <cellStyle name="20% - Акцент6 2 52" xfId="823"/>
    <cellStyle name="20% - Акцент6 2 53" xfId="824"/>
    <cellStyle name="20% - Акцент6 2 54" xfId="825"/>
    <cellStyle name="20% - Акцент6 2 55" xfId="826"/>
    <cellStyle name="20% - Акцент6 2 56" xfId="827"/>
    <cellStyle name="20% - Акцент6 2 57" xfId="828"/>
    <cellStyle name="20% - Акцент6 2 58" xfId="829"/>
    <cellStyle name="20% - Акцент6 2 59" xfId="830"/>
    <cellStyle name="20% - Акцент6 2 6" xfId="831"/>
    <cellStyle name="20% - Акцент6 2 60" xfId="832"/>
    <cellStyle name="20% - Акцент6 2 61" xfId="833"/>
    <cellStyle name="20% - Акцент6 2 62" xfId="834"/>
    <cellStyle name="20% - Акцент6 2 63" xfId="835"/>
    <cellStyle name="20% - Акцент6 2 64" xfId="836"/>
    <cellStyle name="20% - Акцент6 2 65" xfId="837"/>
    <cellStyle name="20% - Акцент6 2 66" xfId="838"/>
    <cellStyle name="20% - Акцент6 2 67" xfId="839"/>
    <cellStyle name="20% - Акцент6 2 68" xfId="840"/>
    <cellStyle name="20% - Акцент6 2 69" xfId="841"/>
    <cellStyle name="20% - Акцент6 2 7" xfId="842"/>
    <cellStyle name="20% - Акцент6 2 70" xfId="843"/>
    <cellStyle name="20% - Акцент6 2 71" xfId="844"/>
    <cellStyle name="20% - Акцент6 2 8" xfId="845"/>
    <cellStyle name="20% - Акцент6 2 9" xfId="846"/>
    <cellStyle name="20% - Акцент6 20" xfId="847"/>
    <cellStyle name="20% - Акцент6 21" xfId="848"/>
    <cellStyle name="20% - Акцент6 22" xfId="849"/>
    <cellStyle name="20% - Акцент6 23" xfId="850"/>
    <cellStyle name="20% - Акцент6 24" xfId="851"/>
    <cellStyle name="20% - Акцент6 25" xfId="852"/>
    <cellStyle name="20% - Акцент6 26" xfId="853"/>
    <cellStyle name="20% - Акцент6 27" xfId="854"/>
    <cellStyle name="20% - Акцент6 28" xfId="855"/>
    <cellStyle name="20% - Акцент6 29" xfId="856"/>
    <cellStyle name="20% - Акцент6 29 2" xfId="857"/>
    <cellStyle name="20% - Акцент6 29 3" xfId="858"/>
    <cellStyle name="20% - Акцент6 29 4" xfId="859"/>
    <cellStyle name="20% - Акцент6 3" xfId="860"/>
    <cellStyle name="20% - Акцент6 30" xfId="861"/>
    <cellStyle name="20% - Акцент6 30 2" xfId="862"/>
    <cellStyle name="20% - Акцент6 31" xfId="863"/>
    <cellStyle name="20% - Акцент6 31 2" xfId="864"/>
    <cellStyle name="20% - Акцент6 32" xfId="865"/>
    <cellStyle name="20% - Акцент6 33" xfId="866"/>
    <cellStyle name="20% - Акцент6 34" xfId="867"/>
    <cellStyle name="20% - Акцент6 34 2" xfId="868"/>
    <cellStyle name="20% - Акцент6 35" xfId="869"/>
    <cellStyle name="20% - Акцент6 35 2" xfId="870"/>
    <cellStyle name="20% - Акцент6 36" xfId="871"/>
    <cellStyle name="20% - Акцент6 36 2" xfId="872"/>
    <cellStyle name="20% - Акцент6 37" xfId="873"/>
    <cellStyle name="20% - Акцент6 38" xfId="874"/>
    <cellStyle name="20% - Акцент6 39" xfId="875"/>
    <cellStyle name="20% - Акцент6 4" xfId="876"/>
    <cellStyle name="20% - Акцент6 40" xfId="877"/>
    <cellStyle name="20% - Акцент6 41" xfId="878"/>
    <cellStyle name="20% - Акцент6 42" xfId="879"/>
    <cellStyle name="20% - Акцент6 42 2" xfId="880"/>
    <cellStyle name="20% - Акцент6 43" xfId="881"/>
    <cellStyle name="20% - Акцент6 44" xfId="882"/>
    <cellStyle name="20% - Акцент6 45" xfId="883"/>
    <cellStyle name="20% - Акцент6 46" xfId="884"/>
    <cellStyle name="20% - Акцент6 47" xfId="885"/>
    <cellStyle name="20% - Акцент6 48" xfId="886"/>
    <cellStyle name="20% - Акцент6 48 2" xfId="887"/>
    <cellStyle name="20% - Акцент6 48 3" xfId="888"/>
    <cellStyle name="20% - Акцент6 48 4" xfId="889"/>
    <cellStyle name="20% - Акцент6 49" xfId="890"/>
    <cellStyle name="20% - Акцент6 49 2" xfId="891"/>
    <cellStyle name="20% - Акцент6 49 3" xfId="892"/>
    <cellStyle name="20% - Акцент6 49 4" xfId="893"/>
    <cellStyle name="20% - Акцент6 5" xfId="894"/>
    <cellStyle name="20% - Акцент6 50" xfId="895"/>
    <cellStyle name="20% - Акцент6 50 2" xfId="896"/>
    <cellStyle name="20% - Акцент6 51" xfId="897"/>
    <cellStyle name="20% - Акцент6 51 2" xfId="898"/>
    <cellStyle name="20% - Акцент6 52" xfId="899"/>
    <cellStyle name="20% - Акцент6 53" xfId="900"/>
    <cellStyle name="20% - Акцент6 54" xfId="901"/>
    <cellStyle name="20% - Акцент6 55" xfId="902"/>
    <cellStyle name="20% - Акцент6 56" xfId="903"/>
    <cellStyle name="20% - Акцент6 57" xfId="904"/>
    <cellStyle name="20% - Акцент6 58" xfId="905"/>
    <cellStyle name="20% - Акцент6 59" xfId="906"/>
    <cellStyle name="20% - Акцент6 6" xfId="907"/>
    <cellStyle name="20% - Акцент6 60" xfId="908"/>
    <cellStyle name="20% - Акцент6 61" xfId="909"/>
    <cellStyle name="20% - Акцент6 62" xfId="910"/>
    <cellStyle name="20% - Акцент6 63" xfId="911"/>
    <cellStyle name="20% - Акцент6 64" xfId="912"/>
    <cellStyle name="20% - Акцент6 65" xfId="913"/>
    <cellStyle name="20% - Акцент6 66" xfId="914"/>
    <cellStyle name="20% - Акцент6 67" xfId="915"/>
    <cellStyle name="20% - Акцент6 7" xfId="916"/>
    <cellStyle name="20% - Акцент6 8" xfId="917"/>
    <cellStyle name="20% - Акцент6 9" xfId="918"/>
    <cellStyle name="40% - Акцент1 10" xfId="919"/>
    <cellStyle name="40% - Акцент1 11" xfId="920"/>
    <cellStyle name="40% - Акцент1 12" xfId="921"/>
    <cellStyle name="40% - Акцент1 13" xfId="922"/>
    <cellStyle name="40% - Акцент1 14" xfId="923"/>
    <cellStyle name="40% - Акцент1 15" xfId="924"/>
    <cellStyle name="40% - Акцент1 16" xfId="925"/>
    <cellStyle name="40% - Акцент1 17" xfId="926"/>
    <cellStyle name="40% - Акцент1 18" xfId="927"/>
    <cellStyle name="40% - Акцент1 19" xfId="928"/>
    <cellStyle name="40% - Акцент1 2" xfId="929"/>
    <cellStyle name="40% - Акцент1 2 10" xfId="930"/>
    <cellStyle name="40% - Акцент1 2 11" xfId="931"/>
    <cellStyle name="40% - Акцент1 2 12" xfId="932"/>
    <cellStyle name="40% - Акцент1 2 13" xfId="933"/>
    <cellStyle name="40% - Акцент1 2 14" xfId="934"/>
    <cellStyle name="40% - Акцент1 2 15" xfId="935"/>
    <cellStyle name="40% - Акцент1 2 16" xfId="936"/>
    <cellStyle name="40% - Акцент1 2 17" xfId="937"/>
    <cellStyle name="40% - Акцент1 2 18" xfId="938"/>
    <cellStyle name="40% - Акцент1 2 19" xfId="939"/>
    <cellStyle name="40% - Акцент1 2 2" xfId="940"/>
    <cellStyle name="40% - Акцент1 2 20" xfId="941"/>
    <cellStyle name="40% - Акцент1 2 21" xfId="942"/>
    <cellStyle name="40% - Акцент1 2 22" xfId="943"/>
    <cellStyle name="40% - Акцент1 2 23" xfId="944"/>
    <cellStyle name="40% - Акцент1 2 24" xfId="945"/>
    <cellStyle name="40% - Акцент1 2 25" xfId="946"/>
    <cellStyle name="40% - Акцент1 2 26" xfId="947"/>
    <cellStyle name="40% - Акцент1 2 27" xfId="948"/>
    <cellStyle name="40% - Акцент1 2 28" xfId="949"/>
    <cellStyle name="40% - Акцент1 2 29" xfId="950"/>
    <cellStyle name="40% - Акцент1 2 3" xfId="951"/>
    <cellStyle name="40% - Акцент1 2 30" xfId="952"/>
    <cellStyle name="40% - Акцент1 2 31" xfId="953"/>
    <cellStyle name="40% - Акцент1 2 32" xfId="954"/>
    <cellStyle name="40% - Акцент1 2 33" xfId="955"/>
    <cellStyle name="40% - Акцент1 2 34" xfId="956"/>
    <cellStyle name="40% - Акцент1 2 35" xfId="957"/>
    <cellStyle name="40% - Акцент1 2 36" xfId="958"/>
    <cellStyle name="40% - Акцент1 2 37" xfId="959"/>
    <cellStyle name="40% - Акцент1 2 38" xfId="960"/>
    <cellStyle name="40% - Акцент1 2 39" xfId="961"/>
    <cellStyle name="40% - Акцент1 2 4" xfId="962"/>
    <cellStyle name="40% - Акцент1 2 40" xfId="963"/>
    <cellStyle name="40% - Акцент1 2 41" xfId="964"/>
    <cellStyle name="40% - Акцент1 2 42" xfId="965"/>
    <cellStyle name="40% - Акцент1 2 43" xfId="966"/>
    <cellStyle name="40% - Акцент1 2 44" xfId="967"/>
    <cellStyle name="40% - Акцент1 2 45" xfId="968"/>
    <cellStyle name="40% - Акцент1 2 46" xfId="969"/>
    <cellStyle name="40% - Акцент1 2 47" xfId="970"/>
    <cellStyle name="40% - Акцент1 2 48" xfId="971"/>
    <cellStyle name="40% - Акцент1 2 49" xfId="972"/>
    <cellStyle name="40% - Акцент1 2 5" xfId="973"/>
    <cellStyle name="40% - Акцент1 2 50" xfId="974"/>
    <cellStyle name="40% - Акцент1 2 51" xfId="975"/>
    <cellStyle name="40% - Акцент1 2 52" xfId="976"/>
    <cellStyle name="40% - Акцент1 2 53" xfId="977"/>
    <cellStyle name="40% - Акцент1 2 54" xfId="978"/>
    <cellStyle name="40% - Акцент1 2 55" xfId="979"/>
    <cellStyle name="40% - Акцент1 2 56" xfId="980"/>
    <cellStyle name="40% - Акцент1 2 57" xfId="981"/>
    <cellStyle name="40% - Акцент1 2 58" xfId="982"/>
    <cellStyle name="40% - Акцент1 2 59" xfId="983"/>
    <cellStyle name="40% - Акцент1 2 6" xfId="984"/>
    <cellStyle name="40% - Акцент1 2 60" xfId="985"/>
    <cellStyle name="40% - Акцент1 2 61" xfId="986"/>
    <cellStyle name="40% - Акцент1 2 62" xfId="987"/>
    <cellStyle name="40% - Акцент1 2 63" xfId="988"/>
    <cellStyle name="40% - Акцент1 2 64" xfId="989"/>
    <cellStyle name="40% - Акцент1 2 65" xfId="990"/>
    <cellStyle name="40% - Акцент1 2 66" xfId="991"/>
    <cellStyle name="40% - Акцент1 2 67" xfId="992"/>
    <cellStyle name="40% - Акцент1 2 68" xfId="993"/>
    <cellStyle name="40% - Акцент1 2 69" xfId="994"/>
    <cellStyle name="40% - Акцент1 2 7" xfId="995"/>
    <cellStyle name="40% - Акцент1 2 70" xfId="996"/>
    <cellStyle name="40% - Акцент1 2 71" xfId="997"/>
    <cellStyle name="40% - Акцент1 2 8" xfId="998"/>
    <cellStyle name="40% - Акцент1 2 9" xfId="999"/>
    <cellStyle name="40% - Акцент1 20" xfId="1000"/>
    <cellStyle name="40% - Акцент1 21" xfId="1001"/>
    <cellStyle name="40% - Акцент1 22" xfId="1002"/>
    <cellStyle name="40% - Акцент1 23" xfId="1003"/>
    <cellStyle name="40% - Акцент1 24" xfId="1004"/>
    <cellStyle name="40% - Акцент1 25" xfId="1005"/>
    <cellStyle name="40% - Акцент1 26" xfId="1006"/>
    <cellStyle name="40% - Акцент1 27" xfId="1007"/>
    <cellStyle name="40% - Акцент1 28" xfId="1008"/>
    <cellStyle name="40% - Акцент1 29" xfId="1009"/>
    <cellStyle name="40% - Акцент1 29 2" xfId="1010"/>
    <cellStyle name="40% - Акцент1 29 3" xfId="1011"/>
    <cellStyle name="40% - Акцент1 29 4" xfId="1012"/>
    <cellStyle name="40% - Акцент1 3" xfId="1013"/>
    <cellStyle name="40% - Акцент1 30" xfId="1014"/>
    <cellStyle name="40% - Акцент1 30 2" xfId="1015"/>
    <cellStyle name="40% - Акцент1 31" xfId="1016"/>
    <cellStyle name="40% - Акцент1 31 2" xfId="1017"/>
    <cellStyle name="40% - Акцент1 32" xfId="1018"/>
    <cellStyle name="40% - Акцент1 33" xfId="1019"/>
    <cellStyle name="40% - Акцент1 34" xfId="1020"/>
    <cellStyle name="40% - Акцент1 34 2" xfId="1021"/>
    <cellStyle name="40% - Акцент1 35" xfId="1022"/>
    <cellStyle name="40% - Акцент1 35 2" xfId="1023"/>
    <cellStyle name="40% - Акцент1 36" xfId="1024"/>
    <cellStyle name="40% - Акцент1 36 2" xfId="1025"/>
    <cellStyle name="40% - Акцент1 37" xfId="1026"/>
    <cellStyle name="40% - Акцент1 38" xfId="1027"/>
    <cellStyle name="40% - Акцент1 39" xfId="1028"/>
    <cellStyle name="40% - Акцент1 4" xfId="1029"/>
    <cellStyle name="40% - Акцент1 40" xfId="1030"/>
    <cellStyle name="40% - Акцент1 41" xfId="1031"/>
    <cellStyle name="40% - Акцент1 42" xfId="1032"/>
    <cellStyle name="40% - Акцент1 42 2" xfId="1033"/>
    <cellStyle name="40% - Акцент1 43" xfId="1034"/>
    <cellStyle name="40% - Акцент1 44" xfId="1035"/>
    <cellStyle name="40% - Акцент1 45" xfId="1036"/>
    <cellStyle name="40% - Акцент1 46" xfId="1037"/>
    <cellStyle name="40% - Акцент1 47" xfId="1038"/>
    <cellStyle name="40% - Акцент1 48" xfId="1039"/>
    <cellStyle name="40% - Акцент1 48 2" xfId="1040"/>
    <cellStyle name="40% - Акцент1 48 3" xfId="1041"/>
    <cellStyle name="40% - Акцент1 48 4" xfId="1042"/>
    <cellStyle name="40% - Акцент1 49" xfId="1043"/>
    <cellStyle name="40% - Акцент1 49 2" xfId="1044"/>
    <cellStyle name="40% - Акцент1 49 3" xfId="1045"/>
    <cellStyle name="40% - Акцент1 49 4" xfId="1046"/>
    <cellStyle name="40% - Акцент1 5" xfId="1047"/>
    <cellStyle name="40% - Акцент1 50" xfId="1048"/>
    <cellStyle name="40% - Акцент1 50 2" xfId="1049"/>
    <cellStyle name="40% - Акцент1 51" xfId="1050"/>
    <cellStyle name="40% - Акцент1 51 2" xfId="1051"/>
    <cellStyle name="40% - Акцент1 52" xfId="1052"/>
    <cellStyle name="40% - Акцент1 53" xfId="1053"/>
    <cellStyle name="40% - Акцент1 54" xfId="1054"/>
    <cellStyle name="40% - Акцент1 55" xfId="1055"/>
    <cellStyle name="40% - Акцент1 56" xfId="1056"/>
    <cellStyle name="40% - Акцент1 57" xfId="1057"/>
    <cellStyle name="40% - Акцент1 58" xfId="1058"/>
    <cellStyle name="40% - Акцент1 59" xfId="1059"/>
    <cellStyle name="40% - Акцент1 6" xfId="1060"/>
    <cellStyle name="40% - Акцент1 60" xfId="1061"/>
    <cellStyle name="40% - Акцент1 61" xfId="1062"/>
    <cellStyle name="40% - Акцент1 62" xfId="1063"/>
    <cellStyle name="40% - Акцент1 63" xfId="1064"/>
    <cellStyle name="40% - Акцент1 64" xfId="1065"/>
    <cellStyle name="40% - Акцент1 65" xfId="1066"/>
    <cellStyle name="40% - Акцент1 66" xfId="1067"/>
    <cellStyle name="40% - Акцент1 67" xfId="1068"/>
    <cellStyle name="40% - Акцент1 7" xfId="1069"/>
    <cellStyle name="40% - Акцент1 8" xfId="1070"/>
    <cellStyle name="40% - Акцент1 9" xfId="1071"/>
    <cellStyle name="40% - Акцент2 10" xfId="1072"/>
    <cellStyle name="40% - Акцент2 11" xfId="1073"/>
    <cellStyle name="40% - Акцент2 12" xfId="1074"/>
    <cellStyle name="40% - Акцент2 13" xfId="1075"/>
    <cellStyle name="40% - Акцент2 14" xfId="1076"/>
    <cellStyle name="40% - Акцент2 15" xfId="1077"/>
    <cellStyle name="40% - Акцент2 16" xfId="1078"/>
    <cellStyle name="40% - Акцент2 17" xfId="1079"/>
    <cellStyle name="40% - Акцент2 18" xfId="1080"/>
    <cellStyle name="40% - Акцент2 19" xfId="1081"/>
    <cellStyle name="40% - Акцент2 2" xfId="1082"/>
    <cellStyle name="40% - Акцент2 2 10" xfId="1083"/>
    <cellStyle name="40% - Акцент2 2 11" xfId="1084"/>
    <cellStyle name="40% - Акцент2 2 12" xfId="1085"/>
    <cellStyle name="40% - Акцент2 2 13" xfId="1086"/>
    <cellStyle name="40% - Акцент2 2 14" xfId="1087"/>
    <cellStyle name="40% - Акцент2 2 15" xfId="1088"/>
    <cellStyle name="40% - Акцент2 2 16" xfId="1089"/>
    <cellStyle name="40% - Акцент2 2 17" xfId="1090"/>
    <cellStyle name="40% - Акцент2 2 18" xfId="1091"/>
    <cellStyle name="40% - Акцент2 2 19" xfId="1092"/>
    <cellStyle name="40% - Акцент2 2 2" xfId="1093"/>
    <cellStyle name="40% - Акцент2 2 20" xfId="1094"/>
    <cellStyle name="40% - Акцент2 2 21" xfId="1095"/>
    <cellStyle name="40% - Акцент2 2 22" xfId="1096"/>
    <cellStyle name="40% - Акцент2 2 23" xfId="1097"/>
    <cellStyle name="40% - Акцент2 2 24" xfId="1098"/>
    <cellStyle name="40% - Акцент2 2 25" xfId="1099"/>
    <cellStyle name="40% - Акцент2 2 26" xfId="1100"/>
    <cellStyle name="40% - Акцент2 2 27" xfId="1101"/>
    <cellStyle name="40% - Акцент2 2 28" xfId="1102"/>
    <cellStyle name="40% - Акцент2 2 29" xfId="1103"/>
    <cellStyle name="40% - Акцент2 2 3" xfId="1104"/>
    <cellStyle name="40% - Акцент2 2 30" xfId="1105"/>
    <cellStyle name="40% - Акцент2 2 31" xfId="1106"/>
    <cellStyle name="40% - Акцент2 2 32" xfId="1107"/>
    <cellStyle name="40% - Акцент2 2 33" xfId="1108"/>
    <cellStyle name="40% - Акцент2 2 34" xfId="1109"/>
    <cellStyle name="40% - Акцент2 2 35" xfId="1110"/>
    <cellStyle name="40% - Акцент2 2 36" xfId="1111"/>
    <cellStyle name="40% - Акцент2 2 37" xfId="1112"/>
    <cellStyle name="40% - Акцент2 2 38" xfId="1113"/>
    <cellStyle name="40% - Акцент2 2 39" xfId="1114"/>
    <cellStyle name="40% - Акцент2 2 4" xfId="1115"/>
    <cellStyle name="40% - Акцент2 2 40" xfId="1116"/>
    <cellStyle name="40% - Акцент2 2 41" xfId="1117"/>
    <cellStyle name="40% - Акцент2 2 42" xfId="1118"/>
    <cellStyle name="40% - Акцент2 2 43" xfId="1119"/>
    <cellStyle name="40% - Акцент2 2 44" xfId="1120"/>
    <cellStyle name="40% - Акцент2 2 45" xfId="1121"/>
    <cellStyle name="40% - Акцент2 2 46" xfId="1122"/>
    <cellStyle name="40% - Акцент2 2 47" xfId="1123"/>
    <cellStyle name="40% - Акцент2 2 48" xfId="1124"/>
    <cellStyle name="40% - Акцент2 2 49" xfId="1125"/>
    <cellStyle name="40% - Акцент2 2 5" xfId="1126"/>
    <cellStyle name="40% - Акцент2 2 50" xfId="1127"/>
    <cellStyle name="40% - Акцент2 2 51" xfId="1128"/>
    <cellStyle name="40% - Акцент2 2 52" xfId="1129"/>
    <cellStyle name="40% - Акцент2 2 53" xfId="1130"/>
    <cellStyle name="40% - Акцент2 2 54" xfId="1131"/>
    <cellStyle name="40% - Акцент2 2 55" xfId="1132"/>
    <cellStyle name="40% - Акцент2 2 56" xfId="1133"/>
    <cellStyle name="40% - Акцент2 2 57" xfId="1134"/>
    <cellStyle name="40% - Акцент2 2 58" xfId="1135"/>
    <cellStyle name="40% - Акцент2 2 59" xfId="1136"/>
    <cellStyle name="40% - Акцент2 2 6" xfId="1137"/>
    <cellStyle name="40% - Акцент2 2 60" xfId="1138"/>
    <cellStyle name="40% - Акцент2 2 61" xfId="1139"/>
    <cellStyle name="40% - Акцент2 2 62" xfId="1140"/>
    <cellStyle name="40% - Акцент2 2 63" xfId="1141"/>
    <cellStyle name="40% - Акцент2 2 64" xfId="1142"/>
    <cellStyle name="40% - Акцент2 2 65" xfId="1143"/>
    <cellStyle name="40% - Акцент2 2 66" xfId="1144"/>
    <cellStyle name="40% - Акцент2 2 67" xfId="1145"/>
    <cellStyle name="40% - Акцент2 2 68" xfId="1146"/>
    <cellStyle name="40% - Акцент2 2 69" xfId="1147"/>
    <cellStyle name="40% - Акцент2 2 7" xfId="1148"/>
    <cellStyle name="40% - Акцент2 2 70" xfId="1149"/>
    <cellStyle name="40% - Акцент2 2 71" xfId="1150"/>
    <cellStyle name="40% - Акцент2 2 8" xfId="1151"/>
    <cellStyle name="40% - Акцент2 2 9" xfId="1152"/>
    <cellStyle name="40% - Акцент2 20" xfId="1153"/>
    <cellStyle name="40% - Акцент2 21" xfId="1154"/>
    <cellStyle name="40% - Акцент2 22" xfId="1155"/>
    <cellStyle name="40% - Акцент2 23" xfId="1156"/>
    <cellStyle name="40% - Акцент2 24" xfId="1157"/>
    <cellStyle name="40% - Акцент2 25" xfId="1158"/>
    <cellStyle name="40% - Акцент2 26" xfId="1159"/>
    <cellStyle name="40% - Акцент2 27" xfId="1160"/>
    <cellStyle name="40% - Акцент2 28" xfId="1161"/>
    <cellStyle name="40% - Акцент2 29" xfId="1162"/>
    <cellStyle name="40% - Акцент2 29 2" xfId="1163"/>
    <cellStyle name="40% - Акцент2 29 3" xfId="1164"/>
    <cellStyle name="40% - Акцент2 29 4" xfId="1165"/>
    <cellStyle name="40% - Акцент2 3" xfId="1166"/>
    <cellStyle name="40% - Акцент2 30" xfId="1167"/>
    <cellStyle name="40% - Акцент2 30 2" xfId="1168"/>
    <cellStyle name="40% - Акцент2 31" xfId="1169"/>
    <cellStyle name="40% - Акцент2 31 2" xfId="1170"/>
    <cellStyle name="40% - Акцент2 32" xfId="1171"/>
    <cellStyle name="40% - Акцент2 33" xfId="1172"/>
    <cellStyle name="40% - Акцент2 34" xfId="1173"/>
    <cellStyle name="40% - Акцент2 34 2" xfId="1174"/>
    <cellStyle name="40% - Акцент2 35" xfId="1175"/>
    <cellStyle name="40% - Акцент2 35 2" xfId="1176"/>
    <cellStyle name="40% - Акцент2 36" xfId="1177"/>
    <cellStyle name="40% - Акцент2 36 2" xfId="1178"/>
    <cellStyle name="40% - Акцент2 37" xfId="1179"/>
    <cellStyle name="40% - Акцент2 38" xfId="1180"/>
    <cellStyle name="40% - Акцент2 39" xfId="1181"/>
    <cellStyle name="40% - Акцент2 4" xfId="1182"/>
    <cellStyle name="40% - Акцент2 40" xfId="1183"/>
    <cellStyle name="40% - Акцент2 41" xfId="1184"/>
    <cellStyle name="40% - Акцент2 42" xfId="1185"/>
    <cellStyle name="40% - Акцент2 42 2" xfId="1186"/>
    <cellStyle name="40% - Акцент2 43" xfId="1187"/>
    <cellStyle name="40% - Акцент2 44" xfId="1188"/>
    <cellStyle name="40% - Акцент2 45" xfId="1189"/>
    <cellStyle name="40% - Акцент2 46" xfId="1190"/>
    <cellStyle name="40% - Акцент2 47" xfId="1191"/>
    <cellStyle name="40% - Акцент2 48" xfId="1192"/>
    <cellStyle name="40% - Акцент2 48 2" xfId="1193"/>
    <cellStyle name="40% - Акцент2 48 3" xfId="1194"/>
    <cellStyle name="40% - Акцент2 48 4" xfId="1195"/>
    <cellStyle name="40% - Акцент2 49" xfId="1196"/>
    <cellStyle name="40% - Акцент2 49 2" xfId="1197"/>
    <cellStyle name="40% - Акцент2 49 3" xfId="1198"/>
    <cellStyle name="40% - Акцент2 49 4" xfId="1199"/>
    <cellStyle name="40% - Акцент2 5" xfId="1200"/>
    <cellStyle name="40% - Акцент2 50" xfId="1201"/>
    <cellStyle name="40% - Акцент2 50 2" xfId="1202"/>
    <cellStyle name="40% - Акцент2 51" xfId="1203"/>
    <cellStyle name="40% - Акцент2 51 2" xfId="1204"/>
    <cellStyle name="40% - Акцент2 52" xfId="1205"/>
    <cellStyle name="40% - Акцент2 53" xfId="1206"/>
    <cellStyle name="40% - Акцент2 54" xfId="1207"/>
    <cellStyle name="40% - Акцент2 55" xfId="1208"/>
    <cellStyle name="40% - Акцент2 56" xfId="1209"/>
    <cellStyle name="40% - Акцент2 57" xfId="1210"/>
    <cellStyle name="40% - Акцент2 58" xfId="1211"/>
    <cellStyle name="40% - Акцент2 59" xfId="1212"/>
    <cellStyle name="40% - Акцент2 6" xfId="1213"/>
    <cellStyle name="40% - Акцент2 60" xfId="1214"/>
    <cellStyle name="40% - Акцент2 61" xfId="1215"/>
    <cellStyle name="40% - Акцент2 62" xfId="1216"/>
    <cellStyle name="40% - Акцент2 63" xfId="1217"/>
    <cellStyle name="40% - Акцент2 64" xfId="1218"/>
    <cellStyle name="40% - Акцент2 65" xfId="1219"/>
    <cellStyle name="40% - Акцент2 66" xfId="1220"/>
    <cellStyle name="40% - Акцент2 67" xfId="1221"/>
    <cellStyle name="40% - Акцент2 7" xfId="1222"/>
    <cellStyle name="40% - Акцент2 8" xfId="1223"/>
    <cellStyle name="40% - Акцент2 9" xfId="1224"/>
    <cellStyle name="40% - Акцент3 10" xfId="1225"/>
    <cellStyle name="40% - Акцент3 11" xfId="1226"/>
    <cellStyle name="40% - Акцент3 12" xfId="1227"/>
    <cellStyle name="40% - Акцент3 13" xfId="1228"/>
    <cellStyle name="40% - Акцент3 14" xfId="1229"/>
    <cellStyle name="40% - Акцент3 15" xfId="1230"/>
    <cellStyle name="40% - Акцент3 16" xfId="1231"/>
    <cellStyle name="40% - Акцент3 17" xfId="1232"/>
    <cellStyle name="40% - Акцент3 18" xfId="1233"/>
    <cellStyle name="40% - Акцент3 19" xfId="1234"/>
    <cellStyle name="40% - Акцент3 2" xfId="1235"/>
    <cellStyle name="40% - Акцент3 2 10" xfId="1236"/>
    <cellStyle name="40% - Акцент3 2 11" xfId="1237"/>
    <cellStyle name="40% - Акцент3 2 12" xfId="1238"/>
    <cellStyle name="40% - Акцент3 2 13" xfId="1239"/>
    <cellStyle name="40% - Акцент3 2 14" xfId="1240"/>
    <cellStyle name="40% - Акцент3 2 15" xfId="1241"/>
    <cellStyle name="40% - Акцент3 2 16" xfId="1242"/>
    <cellStyle name="40% - Акцент3 2 17" xfId="1243"/>
    <cellStyle name="40% - Акцент3 2 18" xfId="1244"/>
    <cellStyle name="40% - Акцент3 2 19" xfId="1245"/>
    <cellStyle name="40% - Акцент3 2 2" xfId="1246"/>
    <cellStyle name="40% - Акцент3 2 20" xfId="1247"/>
    <cellStyle name="40% - Акцент3 2 21" xfId="1248"/>
    <cellStyle name="40% - Акцент3 2 22" xfId="1249"/>
    <cellStyle name="40% - Акцент3 2 23" xfId="1250"/>
    <cellStyle name="40% - Акцент3 2 24" xfId="1251"/>
    <cellStyle name="40% - Акцент3 2 25" xfId="1252"/>
    <cellStyle name="40% - Акцент3 2 26" xfId="1253"/>
    <cellStyle name="40% - Акцент3 2 27" xfId="1254"/>
    <cellStyle name="40% - Акцент3 2 28" xfId="1255"/>
    <cellStyle name="40% - Акцент3 2 29" xfId="1256"/>
    <cellStyle name="40% - Акцент3 2 3" xfId="1257"/>
    <cellStyle name="40% - Акцент3 2 30" xfId="1258"/>
    <cellStyle name="40% - Акцент3 2 31" xfId="1259"/>
    <cellStyle name="40% - Акцент3 2 32" xfId="1260"/>
    <cellStyle name="40% - Акцент3 2 33" xfId="1261"/>
    <cellStyle name="40% - Акцент3 2 34" xfId="1262"/>
    <cellStyle name="40% - Акцент3 2 35" xfId="1263"/>
    <cellStyle name="40% - Акцент3 2 36" xfId="1264"/>
    <cellStyle name="40% - Акцент3 2 37" xfId="1265"/>
    <cellStyle name="40% - Акцент3 2 38" xfId="1266"/>
    <cellStyle name="40% - Акцент3 2 39" xfId="1267"/>
    <cellStyle name="40% - Акцент3 2 4" xfId="1268"/>
    <cellStyle name="40% - Акцент3 2 40" xfId="1269"/>
    <cellStyle name="40% - Акцент3 2 41" xfId="1270"/>
    <cellStyle name="40% - Акцент3 2 42" xfId="1271"/>
    <cellStyle name="40% - Акцент3 2 43" xfId="1272"/>
    <cellStyle name="40% - Акцент3 2 44" xfId="1273"/>
    <cellStyle name="40% - Акцент3 2 45" xfId="1274"/>
    <cellStyle name="40% - Акцент3 2 46" xfId="1275"/>
    <cellStyle name="40% - Акцент3 2 47" xfId="1276"/>
    <cellStyle name="40% - Акцент3 2 48" xfId="1277"/>
    <cellStyle name="40% - Акцент3 2 49" xfId="1278"/>
    <cellStyle name="40% - Акцент3 2 5" xfId="1279"/>
    <cellStyle name="40% - Акцент3 2 50" xfId="1280"/>
    <cellStyle name="40% - Акцент3 2 51" xfId="1281"/>
    <cellStyle name="40% - Акцент3 2 52" xfId="1282"/>
    <cellStyle name="40% - Акцент3 2 53" xfId="1283"/>
    <cellStyle name="40% - Акцент3 2 54" xfId="1284"/>
    <cellStyle name="40% - Акцент3 2 55" xfId="1285"/>
    <cellStyle name="40% - Акцент3 2 56" xfId="1286"/>
    <cellStyle name="40% - Акцент3 2 57" xfId="1287"/>
    <cellStyle name="40% - Акцент3 2 58" xfId="1288"/>
    <cellStyle name="40% - Акцент3 2 59" xfId="1289"/>
    <cellStyle name="40% - Акцент3 2 6" xfId="1290"/>
    <cellStyle name="40% - Акцент3 2 60" xfId="1291"/>
    <cellStyle name="40% - Акцент3 2 61" xfId="1292"/>
    <cellStyle name="40% - Акцент3 2 62" xfId="1293"/>
    <cellStyle name="40% - Акцент3 2 63" xfId="1294"/>
    <cellStyle name="40% - Акцент3 2 64" xfId="1295"/>
    <cellStyle name="40% - Акцент3 2 65" xfId="1296"/>
    <cellStyle name="40% - Акцент3 2 66" xfId="1297"/>
    <cellStyle name="40% - Акцент3 2 67" xfId="1298"/>
    <cellStyle name="40% - Акцент3 2 68" xfId="1299"/>
    <cellStyle name="40% - Акцент3 2 69" xfId="1300"/>
    <cellStyle name="40% - Акцент3 2 7" xfId="1301"/>
    <cellStyle name="40% - Акцент3 2 70" xfId="1302"/>
    <cellStyle name="40% - Акцент3 2 71" xfId="1303"/>
    <cellStyle name="40% - Акцент3 2 8" xfId="1304"/>
    <cellStyle name="40% - Акцент3 2 9" xfId="1305"/>
    <cellStyle name="40% - Акцент3 20" xfId="1306"/>
    <cellStyle name="40% - Акцент3 21" xfId="1307"/>
    <cellStyle name="40% - Акцент3 22" xfId="1308"/>
    <cellStyle name="40% - Акцент3 23" xfId="1309"/>
    <cellStyle name="40% - Акцент3 24" xfId="1310"/>
    <cellStyle name="40% - Акцент3 25" xfId="1311"/>
    <cellStyle name="40% - Акцент3 26" xfId="1312"/>
    <cellStyle name="40% - Акцент3 27" xfId="1313"/>
    <cellStyle name="40% - Акцент3 28" xfId="1314"/>
    <cellStyle name="40% - Акцент3 29" xfId="1315"/>
    <cellStyle name="40% - Акцент3 29 2" xfId="1316"/>
    <cellStyle name="40% - Акцент3 29 3" xfId="1317"/>
    <cellStyle name="40% - Акцент3 29 4" xfId="1318"/>
    <cellStyle name="40% - Акцент3 3" xfId="1319"/>
    <cellStyle name="40% - Акцент3 30" xfId="1320"/>
    <cellStyle name="40% - Акцент3 30 2" xfId="1321"/>
    <cellStyle name="40% - Акцент3 31" xfId="1322"/>
    <cellStyle name="40% - Акцент3 31 2" xfId="1323"/>
    <cellStyle name="40% - Акцент3 32" xfId="1324"/>
    <cellStyle name="40% - Акцент3 33" xfId="1325"/>
    <cellStyle name="40% - Акцент3 34" xfId="1326"/>
    <cellStyle name="40% - Акцент3 34 2" xfId="1327"/>
    <cellStyle name="40% - Акцент3 35" xfId="1328"/>
    <cellStyle name="40% - Акцент3 35 2" xfId="1329"/>
    <cellStyle name="40% - Акцент3 36" xfId="1330"/>
    <cellStyle name="40% - Акцент3 36 2" xfId="1331"/>
    <cellStyle name="40% - Акцент3 37" xfId="1332"/>
    <cellStyle name="40% - Акцент3 38" xfId="1333"/>
    <cellStyle name="40% - Акцент3 39" xfId="1334"/>
    <cellStyle name="40% - Акцент3 4" xfId="1335"/>
    <cellStyle name="40% - Акцент3 40" xfId="1336"/>
    <cellStyle name="40% - Акцент3 41" xfId="1337"/>
    <cellStyle name="40% - Акцент3 42" xfId="1338"/>
    <cellStyle name="40% - Акцент3 42 2" xfId="1339"/>
    <cellStyle name="40% - Акцент3 43" xfId="1340"/>
    <cellStyle name="40% - Акцент3 44" xfId="1341"/>
    <cellStyle name="40% - Акцент3 45" xfId="1342"/>
    <cellStyle name="40% - Акцент3 46" xfId="1343"/>
    <cellStyle name="40% - Акцент3 47" xfId="1344"/>
    <cellStyle name="40% - Акцент3 48" xfId="1345"/>
    <cellStyle name="40% - Акцент3 48 2" xfId="1346"/>
    <cellStyle name="40% - Акцент3 48 3" xfId="1347"/>
    <cellStyle name="40% - Акцент3 48 4" xfId="1348"/>
    <cellStyle name="40% - Акцент3 49" xfId="1349"/>
    <cellStyle name="40% - Акцент3 49 2" xfId="1350"/>
    <cellStyle name="40% - Акцент3 49 3" xfId="1351"/>
    <cellStyle name="40% - Акцент3 49 4" xfId="1352"/>
    <cellStyle name="40% - Акцент3 5" xfId="1353"/>
    <cellStyle name="40% - Акцент3 50" xfId="1354"/>
    <cellStyle name="40% - Акцент3 50 2" xfId="1355"/>
    <cellStyle name="40% - Акцент3 51" xfId="1356"/>
    <cellStyle name="40% - Акцент3 51 2" xfId="1357"/>
    <cellStyle name="40% - Акцент3 52" xfId="1358"/>
    <cellStyle name="40% - Акцент3 53" xfId="1359"/>
    <cellStyle name="40% - Акцент3 54" xfId="1360"/>
    <cellStyle name="40% - Акцент3 55" xfId="1361"/>
    <cellStyle name="40% - Акцент3 56" xfId="1362"/>
    <cellStyle name="40% - Акцент3 57" xfId="1363"/>
    <cellStyle name="40% - Акцент3 58" xfId="1364"/>
    <cellStyle name="40% - Акцент3 59" xfId="1365"/>
    <cellStyle name="40% - Акцент3 6" xfId="1366"/>
    <cellStyle name="40% - Акцент3 60" xfId="1367"/>
    <cellStyle name="40% - Акцент3 61" xfId="1368"/>
    <cellStyle name="40% - Акцент3 62" xfId="1369"/>
    <cellStyle name="40% - Акцент3 63" xfId="1370"/>
    <cellStyle name="40% - Акцент3 64" xfId="1371"/>
    <cellStyle name="40% - Акцент3 65" xfId="1372"/>
    <cellStyle name="40% - Акцент3 66" xfId="1373"/>
    <cellStyle name="40% - Акцент3 67" xfId="1374"/>
    <cellStyle name="40% - Акцент3 7" xfId="1375"/>
    <cellStyle name="40% - Акцент3 8" xfId="1376"/>
    <cellStyle name="40% - Акцент3 9" xfId="1377"/>
    <cellStyle name="40% - Акцент4 10" xfId="1378"/>
    <cellStyle name="40% - Акцент4 11" xfId="1379"/>
    <cellStyle name="40% - Акцент4 12" xfId="1380"/>
    <cellStyle name="40% - Акцент4 13" xfId="1381"/>
    <cellStyle name="40% - Акцент4 14" xfId="1382"/>
    <cellStyle name="40% - Акцент4 15" xfId="1383"/>
    <cellStyle name="40% - Акцент4 16" xfId="1384"/>
    <cellStyle name="40% - Акцент4 17" xfId="1385"/>
    <cellStyle name="40% - Акцент4 18" xfId="1386"/>
    <cellStyle name="40% - Акцент4 19" xfId="1387"/>
    <cellStyle name="40% - Акцент4 2" xfId="1388"/>
    <cellStyle name="40% - Акцент4 2 10" xfId="1389"/>
    <cellStyle name="40% - Акцент4 2 11" xfId="1390"/>
    <cellStyle name="40% - Акцент4 2 12" xfId="1391"/>
    <cellStyle name="40% - Акцент4 2 13" xfId="1392"/>
    <cellStyle name="40% - Акцент4 2 14" xfId="1393"/>
    <cellStyle name="40% - Акцент4 2 15" xfId="1394"/>
    <cellStyle name="40% - Акцент4 2 16" xfId="1395"/>
    <cellStyle name="40% - Акцент4 2 17" xfId="1396"/>
    <cellStyle name="40% - Акцент4 2 18" xfId="1397"/>
    <cellStyle name="40% - Акцент4 2 19" xfId="1398"/>
    <cellStyle name="40% - Акцент4 2 2" xfId="1399"/>
    <cellStyle name="40% - Акцент4 2 20" xfId="1400"/>
    <cellStyle name="40% - Акцент4 2 21" xfId="1401"/>
    <cellStyle name="40% - Акцент4 2 22" xfId="1402"/>
    <cellStyle name="40% - Акцент4 2 23" xfId="1403"/>
    <cellStyle name="40% - Акцент4 2 24" xfId="1404"/>
    <cellStyle name="40% - Акцент4 2 25" xfId="1405"/>
    <cellStyle name="40% - Акцент4 2 26" xfId="1406"/>
    <cellStyle name="40% - Акцент4 2 27" xfId="1407"/>
    <cellStyle name="40% - Акцент4 2 28" xfId="1408"/>
    <cellStyle name="40% - Акцент4 2 29" xfId="1409"/>
    <cellStyle name="40% - Акцент4 2 3" xfId="1410"/>
    <cellStyle name="40% - Акцент4 2 30" xfId="1411"/>
    <cellStyle name="40% - Акцент4 2 31" xfId="1412"/>
    <cellStyle name="40% - Акцент4 2 32" xfId="1413"/>
    <cellStyle name="40% - Акцент4 2 33" xfId="1414"/>
    <cellStyle name="40% - Акцент4 2 34" xfId="1415"/>
    <cellStyle name="40% - Акцент4 2 35" xfId="1416"/>
    <cellStyle name="40% - Акцент4 2 36" xfId="1417"/>
    <cellStyle name="40% - Акцент4 2 37" xfId="1418"/>
    <cellStyle name="40% - Акцент4 2 38" xfId="1419"/>
    <cellStyle name="40% - Акцент4 2 39" xfId="1420"/>
    <cellStyle name="40% - Акцент4 2 4" xfId="1421"/>
    <cellStyle name="40% - Акцент4 2 40" xfId="1422"/>
    <cellStyle name="40% - Акцент4 2 41" xfId="1423"/>
    <cellStyle name="40% - Акцент4 2 42" xfId="1424"/>
    <cellStyle name="40% - Акцент4 2 43" xfId="1425"/>
    <cellStyle name="40% - Акцент4 2 44" xfId="1426"/>
    <cellStyle name="40% - Акцент4 2 45" xfId="1427"/>
    <cellStyle name="40% - Акцент4 2 46" xfId="1428"/>
    <cellStyle name="40% - Акцент4 2 47" xfId="1429"/>
    <cellStyle name="40% - Акцент4 2 48" xfId="1430"/>
    <cellStyle name="40% - Акцент4 2 49" xfId="1431"/>
    <cellStyle name="40% - Акцент4 2 5" xfId="1432"/>
    <cellStyle name="40% - Акцент4 2 50" xfId="1433"/>
    <cellStyle name="40% - Акцент4 2 51" xfId="1434"/>
    <cellStyle name="40% - Акцент4 2 52" xfId="1435"/>
    <cellStyle name="40% - Акцент4 2 53" xfId="1436"/>
    <cellStyle name="40% - Акцент4 2 54" xfId="1437"/>
    <cellStyle name="40% - Акцент4 2 55" xfId="1438"/>
    <cellStyle name="40% - Акцент4 2 56" xfId="1439"/>
    <cellStyle name="40% - Акцент4 2 57" xfId="1440"/>
    <cellStyle name="40% - Акцент4 2 58" xfId="1441"/>
    <cellStyle name="40% - Акцент4 2 59" xfId="1442"/>
    <cellStyle name="40% - Акцент4 2 6" xfId="1443"/>
    <cellStyle name="40% - Акцент4 2 60" xfId="1444"/>
    <cellStyle name="40% - Акцент4 2 61" xfId="1445"/>
    <cellStyle name="40% - Акцент4 2 62" xfId="1446"/>
    <cellStyle name="40% - Акцент4 2 63" xfId="1447"/>
    <cellStyle name="40% - Акцент4 2 64" xfId="1448"/>
    <cellStyle name="40% - Акцент4 2 65" xfId="1449"/>
    <cellStyle name="40% - Акцент4 2 66" xfId="1450"/>
    <cellStyle name="40% - Акцент4 2 67" xfId="1451"/>
    <cellStyle name="40% - Акцент4 2 68" xfId="1452"/>
    <cellStyle name="40% - Акцент4 2 69" xfId="1453"/>
    <cellStyle name="40% - Акцент4 2 7" xfId="1454"/>
    <cellStyle name="40% - Акцент4 2 70" xfId="1455"/>
    <cellStyle name="40% - Акцент4 2 71" xfId="1456"/>
    <cellStyle name="40% - Акцент4 2 8" xfId="1457"/>
    <cellStyle name="40% - Акцент4 2 9" xfId="1458"/>
    <cellStyle name="40% - Акцент4 20" xfId="1459"/>
    <cellStyle name="40% - Акцент4 21" xfId="1460"/>
    <cellStyle name="40% - Акцент4 22" xfId="1461"/>
    <cellStyle name="40% - Акцент4 23" xfId="1462"/>
    <cellStyle name="40% - Акцент4 24" xfId="1463"/>
    <cellStyle name="40% - Акцент4 25" xfId="1464"/>
    <cellStyle name="40% - Акцент4 26" xfId="1465"/>
    <cellStyle name="40% - Акцент4 27" xfId="1466"/>
    <cellStyle name="40% - Акцент4 28" xfId="1467"/>
    <cellStyle name="40% - Акцент4 29" xfId="1468"/>
    <cellStyle name="40% - Акцент4 29 2" xfId="1469"/>
    <cellStyle name="40% - Акцент4 29 3" xfId="1470"/>
    <cellStyle name="40% - Акцент4 29 4" xfId="1471"/>
    <cellStyle name="40% - Акцент4 3" xfId="1472"/>
    <cellStyle name="40% - Акцент4 30" xfId="1473"/>
    <cellStyle name="40% - Акцент4 30 2" xfId="1474"/>
    <cellStyle name="40% - Акцент4 31" xfId="1475"/>
    <cellStyle name="40% - Акцент4 31 2" xfId="1476"/>
    <cellStyle name="40% - Акцент4 32" xfId="1477"/>
    <cellStyle name="40% - Акцент4 33" xfId="1478"/>
    <cellStyle name="40% - Акцент4 34" xfId="1479"/>
    <cellStyle name="40% - Акцент4 34 2" xfId="1480"/>
    <cellStyle name="40% - Акцент4 35" xfId="1481"/>
    <cellStyle name="40% - Акцент4 35 2" xfId="1482"/>
    <cellStyle name="40% - Акцент4 36" xfId="1483"/>
    <cellStyle name="40% - Акцент4 36 2" xfId="1484"/>
    <cellStyle name="40% - Акцент4 37" xfId="1485"/>
    <cellStyle name="40% - Акцент4 38" xfId="1486"/>
    <cellStyle name="40% - Акцент4 39" xfId="1487"/>
    <cellStyle name="40% - Акцент4 4" xfId="1488"/>
    <cellStyle name="40% - Акцент4 40" xfId="1489"/>
    <cellStyle name="40% - Акцент4 41" xfId="1490"/>
    <cellStyle name="40% - Акцент4 42" xfId="1491"/>
    <cellStyle name="40% - Акцент4 42 2" xfId="1492"/>
    <cellStyle name="40% - Акцент4 43" xfId="1493"/>
    <cellStyle name="40% - Акцент4 44" xfId="1494"/>
    <cellStyle name="40% - Акцент4 45" xfId="1495"/>
    <cellStyle name="40% - Акцент4 46" xfId="1496"/>
    <cellStyle name="40% - Акцент4 47" xfId="1497"/>
    <cellStyle name="40% - Акцент4 48" xfId="1498"/>
    <cellStyle name="40% - Акцент4 48 2" xfId="1499"/>
    <cellStyle name="40% - Акцент4 48 3" xfId="1500"/>
    <cellStyle name="40% - Акцент4 48 4" xfId="1501"/>
    <cellStyle name="40% - Акцент4 49" xfId="1502"/>
    <cellStyle name="40% - Акцент4 49 2" xfId="1503"/>
    <cellStyle name="40% - Акцент4 49 3" xfId="1504"/>
    <cellStyle name="40% - Акцент4 49 4" xfId="1505"/>
    <cellStyle name="40% - Акцент4 5" xfId="1506"/>
    <cellStyle name="40% - Акцент4 50" xfId="1507"/>
    <cellStyle name="40% - Акцент4 50 2" xfId="1508"/>
    <cellStyle name="40% - Акцент4 51" xfId="1509"/>
    <cellStyle name="40% - Акцент4 51 2" xfId="1510"/>
    <cellStyle name="40% - Акцент4 52" xfId="1511"/>
    <cellStyle name="40% - Акцент4 53" xfId="1512"/>
    <cellStyle name="40% - Акцент4 54" xfId="1513"/>
    <cellStyle name="40% - Акцент4 55" xfId="1514"/>
    <cellStyle name="40% - Акцент4 56" xfId="1515"/>
    <cellStyle name="40% - Акцент4 57" xfId="1516"/>
    <cellStyle name="40% - Акцент4 58" xfId="1517"/>
    <cellStyle name="40% - Акцент4 59" xfId="1518"/>
    <cellStyle name="40% - Акцент4 6" xfId="1519"/>
    <cellStyle name="40% - Акцент4 60" xfId="1520"/>
    <cellStyle name="40% - Акцент4 61" xfId="1521"/>
    <cellStyle name="40% - Акцент4 62" xfId="1522"/>
    <cellStyle name="40% - Акцент4 63" xfId="1523"/>
    <cellStyle name="40% - Акцент4 64" xfId="1524"/>
    <cellStyle name="40% - Акцент4 65" xfId="1525"/>
    <cellStyle name="40% - Акцент4 66" xfId="1526"/>
    <cellStyle name="40% - Акцент4 67" xfId="1527"/>
    <cellStyle name="40% - Акцент4 7" xfId="1528"/>
    <cellStyle name="40% - Акцент4 8" xfId="1529"/>
    <cellStyle name="40% - Акцент4 9" xfId="1530"/>
    <cellStyle name="40% - Акцент5 10" xfId="1531"/>
    <cellStyle name="40% - Акцент5 11" xfId="1532"/>
    <cellStyle name="40% - Акцент5 12" xfId="1533"/>
    <cellStyle name="40% - Акцент5 13" xfId="1534"/>
    <cellStyle name="40% - Акцент5 14" xfId="1535"/>
    <cellStyle name="40% - Акцент5 15" xfId="1536"/>
    <cellStyle name="40% - Акцент5 16" xfId="1537"/>
    <cellStyle name="40% - Акцент5 17" xfId="1538"/>
    <cellStyle name="40% - Акцент5 18" xfId="1539"/>
    <cellStyle name="40% - Акцент5 19" xfId="1540"/>
    <cellStyle name="40% - Акцент5 2" xfId="1541"/>
    <cellStyle name="40% - Акцент5 2 10" xfId="1542"/>
    <cellStyle name="40% - Акцент5 2 11" xfId="1543"/>
    <cellStyle name="40% - Акцент5 2 12" xfId="1544"/>
    <cellStyle name="40% - Акцент5 2 13" xfId="1545"/>
    <cellStyle name="40% - Акцент5 2 14" xfId="1546"/>
    <cellStyle name="40% - Акцент5 2 15" xfId="1547"/>
    <cellStyle name="40% - Акцент5 2 16" xfId="1548"/>
    <cellStyle name="40% - Акцент5 2 17" xfId="1549"/>
    <cellStyle name="40% - Акцент5 2 18" xfId="1550"/>
    <cellStyle name="40% - Акцент5 2 19" xfId="1551"/>
    <cellStyle name="40% - Акцент5 2 2" xfId="1552"/>
    <cellStyle name="40% - Акцент5 2 20" xfId="1553"/>
    <cellStyle name="40% - Акцент5 2 21" xfId="1554"/>
    <cellStyle name="40% - Акцент5 2 22" xfId="1555"/>
    <cellStyle name="40% - Акцент5 2 23" xfId="1556"/>
    <cellStyle name="40% - Акцент5 2 24" xfId="1557"/>
    <cellStyle name="40% - Акцент5 2 25" xfId="1558"/>
    <cellStyle name="40% - Акцент5 2 26" xfId="1559"/>
    <cellStyle name="40% - Акцент5 2 27" xfId="1560"/>
    <cellStyle name="40% - Акцент5 2 28" xfId="1561"/>
    <cellStyle name="40% - Акцент5 2 29" xfId="1562"/>
    <cellStyle name="40% - Акцент5 2 3" xfId="1563"/>
    <cellStyle name="40% - Акцент5 2 30" xfId="1564"/>
    <cellStyle name="40% - Акцент5 2 31" xfId="1565"/>
    <cellStyle name="40% - Акцент5 2 32" xfId="1566"/>
    <cellStyle name="40% - Акцент5 2 33" xfId="1567"/>
    <cellStyle name="40% - Акцент5 2 34" xfId="1568"/>
    <cellStyle name="40% - Акцент5 2 35" xfId="1569"/>
    <cellStyle name="40% - Акцент5 2 36" xfId="1570"/>
    <cellStyle name="40% - Акцент5 2 37" xfId="1571"/>
    <cellStyle name="40% - Акцент5 2 38" xfId="1572"/>
    <cellStyle name="40% - Акцент5 2 39" xfId="1573"/>
    <cellStyle name="40% - Акцент5 2 4" xfId="1574"/>
    <cellStyle name="40% - Акцент5 2 40" xfId="1575"/>
    <cellStyle name="40% - Акцент5 2 41" xfId="1576"/>
    <cellStyle name="40% - Акцент5 2 42" xfId="1577"/>
    <cellStyle name="40% - Акцент5 2 43" xfId="1578"/>
    <cellStyle name="40% - Акцент5 2 44" xfId="1579"/>
    <cellStyle name="40% - Акцент5 2 45" xfId="1580"/>
    <cellStyle name="40% - Акцент5 2 46" xfId="1581"/>
    <cellStyle name="40% - Акцент5 2 47" xfId="1582"/>
    <cellStyle name="40% - Акцент5 2 48" xfId="1583"/>
    <cellStyle name="40% - Акцент5 2 49" xfId="1584"/>
    <cellStyle name="40% - Акцент5 2 5" xfId="1585"/>
    <cellStyle name="40% - Акцент5 2 50" xfId="1586"/>
    <cellStyle name="40% - Акцент5 2 51" xfId="1587"/>
    <cellStyle name="40% - Акцент5 2 52" xfId="1588"/>
    <cellStyle name="40% - Акцент5 2 53" xfId="1589"/>
    <cellStyle name="40% - Акцент5 2 54" xfId="1590"/>
    <cellStyle name="40% - Акцент5 2 55" xfId="1591"/>
    <cellStyle name="40% - Акцент5 2 56" xfId="1592"/>
    <cellStyle name="40% - Акцент5 2 57" xfId="1593"/>
    <cellStyle name="40% - Акцент5 2 58" xfId="1594"/>
    <cellStyle name="40% - Акцент5 2 59" xfId="1595"/>
    <cellStyle name="40% - Акцент5 2 6" xfId="1596"/>
    <cellStyle name="40% - Акцент5 2 60" xfId="1597"/>
    <cellStyle name="40% - Акцент5 2 61" xfId="1598"/>
    <cellStyle name="40% - Акцент5 2 62" xfId="1599"/>
    <cellStyle name="40% - Акцент5 2 63" xfId="1600"/>
    <cellStyle name="40% - Акцент5 2 64" xfId="1601"/>
    <cellStyle name="40% - Акцент5 2 65" xfId="1602"/>
    <cellStyle name="40% - Акцент5 2 66" xfId="1603"/>
    <cellStyle name="40% - Акцент5 2 67" xfId="1604"/>
    <cellStyle name="40% - Акцент5 2 68" xfId="1605"/>
    <cellStyle name="40% - Акцент5 2 69" xfId="1606"/>
    <cellStyle name="40% - Акцент5 2 7" xfId="1607"/>
    <cellStyle name="40% - Акцент5 2 70" xfId="1608"/>
    <cellStyle name="40% - Акцент5 2 71" xfId="1609"/>
    <cellStyle name="40% - Акцент5 2 8" xfId="1610"/>
    <cellStyle name="40% - Акцент5 2 9" xfId="1611"/>
    <cellStyle name="40% - Акцент5 20" xfId="1612"/>
    <cellStyle name="40% - Акцент5 21" xfId="1613"/>
    <cellStyle name="40% - Акцент5 22" xfId="1614"/>
    <cellStyle name="40% - Акцент5 23" xfId="1615"/>
    <cellStyle name="40% - Акцент5 24" xfId="1616"/>
    <cellStyle name="40% - Акцент5 25" xfId="1617"/>
    <cellStyle name="40% - Акцент5 26" xfId="1618"/>
    <cellStyle name="40% - Акцент5 27" xfId="1619"/>
    <cellStyle name="40% - Акцент5 28" xfId="1620"/>
    <cellStyle name="40% - Акцент5 29" xfId="1621"/>
    <cellStyle name="40% - Акцент5 29 2" xfId="1622"/>
    <cellStyle name="40% - Акцент5 29 3" xfId="1623"/>
    <cellStyle name="40% - Акцент5 29 4" xfId="1624"/>
    <cellStyle name="40% - Акцент5 3" xfId="1625"/>
    <cellStyle name="40% - Акцент5 30" xfId="1626"/>
    <cellStyle name="40% - Акцент5 30 2" xfId="1627"/>
    <cellStyle name="40% - Акцент5 31" xfId="1628"/>
    <cellStyle name="40% - Акцент5 31 2" xfId="1629"/>
    <cellStyle name="40% - Акцент5 32" xfId="1630"/>
    <cellStyle name="40% - Акцент5 33" xfId="1631"/>
    <cellStyle name="40% - Акцент5 34" xfId="1632"/>
    <cellStyle name="40% - Акцент5 34 2" xfId="1633"/>
    <cellStyle name="40% - Акцент5 35" xfId="1634"/>
    <cellStyle name="40% - Акцент5 35 2" xfId="1635"/>
    <cellStyle name="40% - Акцент5 36" xfId="1636"/>
    <cellStyle name="40% - Акцент5 36 2" xfId="1637"/>
    <cellStyle name="40% - Акцент5 37" xfId="1638"/>
    <cellStyle name="40% - Акцент5 38" xfId="1639"/>
    <cellStyle name="40% - Акцент5 39" xfId="1640"/>
    <cellStyle name="40% - Акцент5 4" xfId="1641"/>
    <cellStyle name="40% - Акцент5 40" xfId="1642"/>
    <cellStyle name="40% - Акцент5 41" xfId="1643"/>
    <cellStyle name="40% - Акцент5 42" xfId="1644"/>
    <cellStyle name="40% - Акцент5 42 2" xfId="1645"/>
    <cellStyle name="40% - Акцент5 43" xfId="1646"/>
    <cellStyle name="40% - Акцент5 44" xfId="1647"/>
    <cellStyle name="40% - Акцент5 45" xfId="1648"/>
    <cellStyle name="40% - Акцент5 46" xfId="1649"/>
    <cellStyle name="40% - Акцент5 47" xfId="1650"/>
    <cellStyle name="40% - Акцент5 48" xfId="1651"/>
    <cellStyle name="40% - Акцент5 48 2" xfId="1652"/>
    <cellStyle name="40% - Акцент5 48 3" xfId="1653"/>
    <cellStyle name="40% - Акцент5 48 4" xfId="1654"/>
    <cellStyle name="40% - Акцент5 49" xfId="1655"/>
    <cellStyle name="40% - Акцент5 49 2" xfId="1656"/>
    <cellStyle name="40% - Акцент5 49 3" xfId="1657"/>
    <cellStyle name="40% - Акцент5 49 4" xfId="1658"/>
    <cellStyle name="40% - Акцент5 5" xfId="1659"/>
    <cellStyle name="40% - Акцент5 50" xfId="1660"/>
    <cellStyle name="40% - Акцент5 50 2" xfId="1661"/>
    <cellStyle name="40% - Акцент5 51" xfId="1662"/>
    <cellStyle name="40% - Акцент5 51 2" xfId="1663"/>
    <cellStyle name="40% - Акцент5 52" xfId="1664"/>
    <cellStyle name="40% - Акцент5 53" xfId="1665"/>
    <cellStyle name="40% - Акцент5 54" xfId="1666"/>
    <cellStyle name="40% - Акцент5 55" xfId="1667"/>
    <cellStyle name="40% - Акцент5 56" xfId="1668"/>
    <cellStyle name="40% - Акцент5 57" xfId="1669"/>
    <cellStyle name="40% - Акцент5 58" xfId="1670"/>
    <cellStyle name="40% - Акцент5 59" xfId="1671"/>
    <cellStyle name="40% - Акцент5 6" xfId="1672"/>
    <cellStyle name="40% - Акцент5 60" xfId="1673"/>
    <cellStyle name="40% - Акцент5 61" xfId="1674"/>
    <cellStyle name="40% - Акцент5 62" xfId="1675"/>
    <cellStyle name="40% - Акцент5 63" xfId="1676"/>
    <cellStyle name="40% - Акцент5 64" xfId="1677"/>
    <cellStyle name="40% - Акцент5 65" xfId="1678"/>
    <cellStyle name="40% - Акцент5 66" xfId="1679"/>
    <cellStyle name="40% - Акцент5 67" xfId="1680"/>
    <cellStyle name="40% - Акцент5 7" xfId="1681"/>
    <cellStyle name="40% - Акцент5 8" xfId="1682"/>
    <cellStyle name="40% - Акцент5 9" xfId="1683"/>
    <cellStyle name="40% - Акцент6 10" xfId="1684"/>
    <cellStyle name="40% - Акцент6 11" xfId="1685"/>
    <cellStyle name="40% - Акцент6 12" xfId="1686"/>
    <cellStyle name="40% - Акцент6 13" xfId="1687"/>
    <cellStyle name="40% - Акцент6 14" xfId="1688"/>
    <cellStyle name="40% - Акцент6 15" xfId="1689"/>
    <cellStyle name="40% - Акцент6 16" xfId="1690"/>
    <cellStyle name="40% - Акцент6 17" xfId="1691"/>
    <cellStyle name="40% - Акцент6 18" xfId="1692"/>
    <cellStyle name="40% - Акцент6 19" xfId="1693"/>
    <cellStyle name="40% - Акцент6 2" xfId="1694"/>
    <cellStyle name="40% - Акцент6 2 10" xfId="1695"/>
    <cellStyle name="40% - Акцент6 2 11" xfId="1696"/>
    <cellStyle name="40% - Акцент6 2 12" xfId="1697"/>
    <cellStyle name="40% - Акцент6 2 13" xfId="1698"/>
    <cellStyle name="40% - Акцент6 2 14" xfId="1699"/>
    <cellStyle name="40% - Акцент6 2 15" xfId="1700"/>
    <cellStyle name="40% - Акцент6 2 16" xfId="1701"/>
    <cellStyle name="40% - Акцент6 2 17" xfId="1702"/>
    <cellStyle name="40% - Акцент6 2 18" xfId="1703"/>
    <cellStyle name="40% - Акцент6 2 19" xfId="1704"/>
    <cellStyle name="40% - Акцент6 2 2" xfId="1705"/>
    <cellStyle name="40% - Акцент6 2 20" xfId="1706"/>
    <cellStyle name="40% - Акцент6 2 21" xfId="1707"/>
    <cellStyle name="40% - Акцент6 2 22" xfId="1708"/>
    <cellStyle name="40% - Акцент6 2 23" xfId="1709"/>
    <cellStyle name="40% - Акцент6 2 24" xfId="1710"/>
    <cellStyle name="40% - Акцент6 2 25" xfId="1711"/>
    <cellStyle name="40% - Акцент6 2 26" xfId="1712"/>
    <cellStyle name="40% - Акцент6 2 27" xfId="1713"/>
    <cellStyle name="40% - Акцент6 2 28" xfId="1714"/>
    <cellStyle name="40% - Акцент6 2 29" xfId="1715"/>
    <cellStyle name="40% - Акцент6 2 3" xfId="1716"/>
    <cellStyle name="40% - Акцент6 2 30" xfId="1717"/>
    <cellStyle name="40% - Акцент6 2 31" xfId="1718"/>
    <cellStyle name="40% - Акцент6 2 32" xfId="1719"/>
    <cellStyle name="40% - Акцент6 2 33" xfId="1720"/>
    <cellStyle name="40% - Акцент6 2 34" xfId="1721"/>
    <cellStyle name="40% - Акцент6 2 35" xfId="1722"/>
    <cellStyle name="40% - Акцент6 2 36" xfId="1723"/>
    <cellStyle name="40% - Акцент6 2 37" xfId="1724"/>
    <cellStyle name="40% - Акцент6 2 38" xfId="1725"/>
    <cellStyle name="40% - Акцент6 2 39" xfId="1726"/>
    <cellStyle name="40% - Акцент6 2 4" xfId="1727"/>
    <cellStyle name="40% - Акцент6 2 40" xfId="1728"/>
    <cellStyle name="40% - Акцент6 2 41" xfId="1729"/>
    <cellStyle name="40% - Акцент6 2 42" xfId="1730"/>
    <cellStyle name="40% - Акцент6 2 43" xfId="1731"/>
    <cellStyle name="40% - Акцент6 2 44" xfId="1732"/>
    <cellStyle name="40% - Акцент6 2 45" xfId="1733"/>
    <cellStyle name="40% - Акцент6 2 46" xfId="1734"/>
    <cellStyle name="40% - Акцент6 2 47" xfId="1735"/>
    <cellStyle name="40% - Акцент6 2 48" xfId="1736"/>
    <cellStyle name="40% - Акцент6 2 49" xfId="1737"/>
    <cellStyle name="40% - Акцент6 2 5" xfId="1738"/>
    <cellStyle name="40% - Акцент6 2 50" xfId="1739"/>
    <cellStyle name="40% - Акцент6 2 51" xfId="1740"/>
    <cellStyle name="40% - Акцент6 2 52" xfId="1741"/>
    <cellStyle name="40% - Акцент6 2 53" xfId="1742"/>
    <cellStyle name="40% - Акцент6 2 54" xfId="1743"/>
    <cellStyle name="40% - Акцент6 2 55" xfId="1744"/>
    <cellStyle name="40% - Акцент6 2 56" xfId="1745"/>
    <cellStyle name="40% - Акцент6 2 57" xfId="1746"/>
    <cellStyle name="40% - Акцент6 2 58" xfId="1747"/>
    <cellStyle name="40% - Акцент6 2 59" xfId="1748"/>
    <cellStyle name="40% - Акцент6 2 6" xfId="1749"/>
    <cellStyle name="40% - Акцент6 2 60" xfId="1750"/>
    <cellStyle name="40% - Акцент6 2 61" xfId="1751"/>
    <cellStyle name="40% - Акцент6 2 62" xfId="1752"/>
    <cellStyle name="40% - Акцент6 2 63" xfId="1753"/>
    <cellStyle name="40% - Акцент6 2 64" xfId="1754"/>
    <cellStyle name="40% - Акцент6 2 65" xfId="1755"/>
    <cellStyle name="40% - Акцент6 2 66" xfId="1756"/>
    <cellStyle name="40% - Акцент6 2 67" xfId="1757"/>
    <cellStyle name="40% - Акцент6 2 68" xfId="1758"/>
    <cellStyle name="40% - Акцент6 2 69" xfId="1759"/>
    <cellStyle name="40% - Акцент6 2 7" xfId="1760"/>
    <cellStyle name="40% - Акцент6 2 70" xfId="1761"/>
    <cellStyle name="40% - Акцент6 2 71" xfId="1762"/>
    <cellStyle name="40% - Акцент6 2 8" xfId="1763"/>
    <cellStyle name="40% - Акцент6 2 9" xfId="1764"/>
    <cellStyle name="40% - Акцент6 20" xfId="1765"/>
    <cellStyle name="40% - Акцент6 21" xfId="1766"/>
    <cellStyle name="40% - Акцент6 22" xfId="1767"/>
    <cellStyle name="40% - Акцент6 23" xfId="1768"/>
    <cellStyle name="40% - Акцент6 24" xfId="1769"/>
    <cellStyle name="40% - Акцент6 25" xfId="1770"/>
    <cellStyle name="40% - Акцент6 26" xfId="1771"/>
    <cellStyle name="40% - Акцент6 27" xfId="1772"/>
    <cellStyle name="40% - Акцент6 28" xfId="1773"/>
    <cellStyle name="40% - Акцент6 29" xfId="1774"/>
    <cellStyle name="40% - Акцент6 29 2" xfId="1775"/>
    <cellStyle name="40% - Акцент6 29 3" xfId="1776"/>
    <cellStyle name="40% - Акцент6 29 4" xfId="1777"/>
    <cellStyle name="40% - Акцент6 3" xfId="1778"/>
    <cellStyle name="40% - Акцент6 30" xfId="1779"/>
    <cellStyle name="40% - Акцент6 30 2" xfId="1780"/>
    <cellStyle name="40% - Акцент6 31" xfId="1781"/>
    <cellStyle name="40% - Акцент6 31 2" xfId="1782"/>
    <cellStyle name="40% - Акцент6 32" xfId="1783"/>
    <cellStyle name="40% - Акцент6 33" xfId="1784"/>
    <cellStyle name="40% - Акцент6 34" xfId="1785"/>
    <cellStyle name="40% - Акцент6 34 2" xfId="1786"/>
    <cellStyle name="40% - Акцент6 35" xfId="1787"/>
    <cellStyle name="40% - Акцент6 35 2" xfId="1788"/>
    <cellStyle name="40% - Акцент6 36" xfId="1789"/>
    <cellStyle name="40% - Акцент6 36 2" xfId="1790"/>
    <cellStyle name="40% - Акцент6 37" xfId="1791"/>
    <cellStyle name="40% - Акцент6 38" xfId="1792"/>
    <cellStyle name="40% - Акцент6 39" xfId="1793"/>
    <cellStyle name="40% - Акцент6 4" xfId="1794"/>
    <cellStyle name="40% - Акцент6 40" xfId="1795"/>
    <cellStyle name="40% - Акцент6 41" xfId="1796"/>
    <cellStyle name="40% - Акцент6 42" xfId="1797"/>
    <cellStyle name="40% - Акцент6 42 2" xfId="1798"/>
    <cellStyle name="40% - Акцент6 43" xfId="1799"/>
    <cellStyle name="40% - Акцент6 44" xfId="1800"/>
    <cellStyle name="40% - Акцент6 45" xfId="1801"/>
    <cellStyle name="40% - Акцент6 46" xfId="1802"/>
    <cellStyle name="40% - Акцент6 47" xfId="1803"/>
    <cellStyle name="40% - Акцент6 48" xfId="1804"/>
    <cellStyle name="40% - Акцент6 48 2" xfId="1805"/>
    <cellStyle name="40% - Акцент6 48 3" xfId="1806"/>
    <cellStyle name="40% - Акцент6 48 4" xfId="1807"/>
    <cellStyle name="40% - Акцент6 49" xfId="1808"/>
    <cellStyle name="40% - Акцент6 49 2" xfId="1809"/>
    <cellStyle name="40% - Акцент6 49 3" xfId="1810"/>
    <cellStyle name="40% - Акцент6 49 4" xfId="1811"/>
    <cellStyle name="40% - Акцент6 5" xfId="1812"/>
    <cellStyle name="40% - Акцент6 50" xfId="1813"/>
    <cellStyle name="40% - Акцент6 50 2" xfId="1814"/>
    <cellStyle name="40% - Акцент6 51" xfId="1815"/>
    <cellStyle name="40% - Акцент6 51 2" xfId="1816"/>
    <cellStyle name="40% - Акцент6 52" xfId="1817"/>
    <cellStyle name="40% - Акцент6 53" xfId="1818"/>
    <cellStyle name="40% - Акцент6 54" xfId="1819"/>
    <cellStyle name="40% - Акцент6 55" xfId="1820"/>
    <cellStyle name="40% - Акцент6 56" xfId="1821"/>
    <cellStyle name="40% - Акцент6 57" xfId="1822"/>
    <cellStyle name="40% - Акцент6 58" xfId="1823"/>
    <cellStyle name="40% - Акцент6 59" xfId="1824"/>
    <cellStyle name="40% - Акцент6 6" xfId="1825"/>
    <cellStyle name="40% - Акцент6 60" xfId="1826"/>
    <cellStyle name="40% - Акцент6 61" xfId="1827"/>
    <cellStyle name="40% - Акцент6 62" xfId="1828"/>
    <cellStyle name="40% - Акцент6 63" xfId="1829"/>
    <cellStyle name="40% - Акцент6 64" xfId="1830"/>
    <cellStyle name="40% - Акцент6 65" xfId="1831"/>
    <cellStyle name="40% - Акцент6 66" xfId="1832"/>
    <cellStyle name="40% - Акцент6 67" xfId="1833"/>
    <cellStyle name="40% - Акцент6 7" xfId="1834"/>
    <cellStyle name="40% - Акцент6 8" xfId="1835"/>
    <cellStyle name="40% - Акцент6 9" xfId="1836"/>
    <cellStyle name="Heading 1" xfId="1837"/>
    <cellStyle name="Heading 3" xfId="1838"/>
    <cellStyle name="Акцент1" xfId="1839" builtinId="29" customBuiltin="1"/>
    <cellStyle name="Акцент2" xfId="1840" builtinId="33" customBuiltin="1"/>
    <cellStyle name="Акцент3" xfId="1841" builtinId="37" customBuiltin="1"/>
    <cellStyle name="Акцент4" xfId="1842" builtinId="41" customBuiltin="1"/>
    <cellStyle name="Акцент5" xfId="1843" builtinId="45" customBuiltin="1"/>
    <cellStyle name="Акцент6" xfId="1844" builtinId="49" customBuiltin="1"/>
    <cellStyle name="Ввод " xfId="1845" builtinId="20" customBuiltin="1"/>
    <cellStyle name="Вывод" xfId="1846" builtinId="21" customBuiltin="1"/>
    <cellStyle name="Вычисление" xfId="1847" builtinId="22" customBuiltin="1"/>
    <cellStyle name="Заголовок 1" xfId="1848" builtinId="16" customBuiltin="1"/>
    <cellStyle name="Заголовок 2" xfId="1849" builtinId="17" customBuiltin="1"/>
    <cellStyle name="Заголовок 3" xfId="1850" builtinId="18" customBuiltin="1"/>
    <cellStyle name="Заголовок 4" xfId="1851" builtinId="19" customBuiltin="1"/>
    <cellStyle name="Итог" xfId="1852" builtinId="25" customBuiltin="1"/>
    <cellStyle name="Контрольная ячейка" xfId="1853" builtinId="23" customBuiltin="1"/>
    <cellStyle name="Название" xfId="1854" builtinId="15" customBuiltin="1"/>
    <cellStyle name="Нейтральный" xfId="1855" builtinId="28" customBuiltin="1"/>
    <cellStyle name="Обычный" xfId="0" builtinId="0" customBuiltin="1"/>
    <cellStyle name="Плохой" xfId="1856" builtinId="27" customBuiltin="1"/>
    <cellStyle name="Пояснение" xfId="1857" builtinId="53" customBuiltin="1"/>
    <cellStyle name="Примечание" xfId="1858" builtinId="10" customBuiltin="1"/>
    <cellStyle name="Примечание 10" xfId="1859"/>
    <cellStyle name="Примечание 11" xfId="1860"/>
    <cellStyle name="Примечание 12" xfId="1861"/>
    <cellStyle name="Примечание 13" xfId="1862"/>
    <cellStyle name="Примечание 14" xfId="1863"/>
    <cellStyle name="Примечание 15" xfId="1864"/>
    <cellStyle name="Примечание 16" xfId="1865"/>
    <cellStyle name="Примечание 17" xfId="1866"/>
    <cellStyle name="Примечание 18" xfId="1867"/>
    <cellStyle name="Примечание 19" xfId="1868"/>
    <cellStyle name="Примечание 2" xfId="1869"/>
    <cellStyle name="Примечание 2 10" xfId="1870"/>
    <cellStyle name="Примечание 2 11" xfId="1871"/>
    <cellStyle name="Примечание 2 12" xfId="1872"/>
    <cellStyle name="Примечание 2 13" xfId="1873"/>
    <cellStyle name="Примечание 2 14" xfId="1874"/>
    <cellStyle name="Примечание 2 15" xfId="1875"/>
    <cellStyle name="Примечание 2 16" xfId="1876"/>
    <cellStyle name="Примечание 2 17" xfId="1877"/>
    <cellStyle name="Примечание 2 18" xfId="1878"/>
    <cellStyle name="Примечание 2 19" xfId="1879"/>
    <cellStyle name="Примечание 2 2" xfId="1880"/>
    <cellStyle name="Примечание 2 20" xfId="1881"/>
    <cellStyle name="Примечание 2 21" xfId="1882"/>
    <cellStyle name="Примечание 2 22" xfId="1883"/>
    <cellStyle name="Примечание 2 23" xfId="1884"/>
    <cellStyle name="Примечание 2 24" xfId="1885"/>
    <cellStyle name="Примечание 2 25" xfId="1886"/>
    <cellStyle name="Примечание 2 26" xfId="1887"/>
    <cellStyle name="Примечание 2 27" xfId="1888"/>
    <cellStyle name="Примечание 2 28" xfId="1889"/>
    <cellStyle name="Примечание 2 29" xfId="1890"/>
    <cellStyle name="Примечание 2 3" xfId="1891"/>
    <cellStyle name="Примечание 2 30" xfId="1892"/>
    <cellStyle name="Примечание 2 31" xfId="1893"/>
    <cellStyle name="Примечание 2 32" xfId="1894"/>
    <cellStyle name="Примечание 2 33" xfId="1895"/>
    <cellStyle name="Примечание 2 34" xfId="1896"/>
    <cellStyle name="Примечание 2 35" xfId="1897"/>
    <cellStyle name="Примечание 2 36" xfId="1898"/>
    <cellStyle name="Примечание 2 37" xfId="1899"/>
    <cellStyle name="Примечание 2 38" xfId="1900"/>
    <cellStyle name="Примечание 2 39" xfId="1901"/>
    <cellStyle name="Примечание 2 4" xfId="1902"/>
    <cellStyle name="Примечание 2 40" xfId="1903"/>
    <cellStyle name="Примечание 2 41" xfId="1904"/>
    <cellStyle name="Примечание 2 42" xfId="1905"/>
    <cellStyle name="Примечание 2 43" xfId="1906"/>
    <cellStyle name="Примечание 2 44" xfId="1907"/>
    <cellStyle name="Примечание 2 45" xfId="1908"/>
    <cellStyle name="Примечание 2 46" xfId="1909"/>
    <cellStyle name="Примечание 2 47" xfId="1910"/>
    <cellStyle name="Примечание 2 48" xfId="1911"/>
    <cellStyle name="Примечание 2 49" xfId="1912"/>
    <cellStyle name="Примечание 2 5" xfId="1913"/>
    <cellStyle name="Примечание 2 50" xfId="1914"/>
    <cellStyle name="Примечание 2 51" xfId="1915"/>
    <cellStyle name="Примечание 2 52" xfId="1916"/>
    <cellStyle name="Примечание 2 53" xfId="1917"/>
    <cellStyle name="Примечание 2 54" xfId="1918"/>
    <cellStyle name="Примечание 2 55" xfId="1919"/>
    <cellStyle name="Примечание 2 56" xfId="1920"/>
    <cellStyle name="Примечание 2 57" xfId="1921"/>
    <cellStyle name="Примечание 2 58" xfId="1922"/>
    <cellStyle name="Примечание 2 59" xfId="1923"/>
    <cellStyle name="Примечание 2 6" xfId="1924"/>
    <cellStyle name="Примечание 2 60" xfId="1925"/>
    <cellStyle name="Примечание 2 61" xfId="1926"/>
    <cellStyle name="Примечание 2 62" xfId="1927"/>
    <cellStyle name="Примечание 2 63" xfId="1928"/>
    <cellStyle name="Примечание 2 64" xfId="1929"/>
    <cellStyle name="Примечание 2 65" xfId="1930"/>
    <cellStyle name="Примечание 2 66" xfId="1931"/>
    <cellStyle name="Примечание 2 67" xfId="1932"/>
    <cellStyle name="Примечание 2 68" xfId="1933"/>
    <cellStyle name="Примечание 2 69" xfId="1934"/>
    <cellStyle name="Примечание 2 7" xfId="1935"/>
    <cellStyle name="Примечание 2 70" xfId="1936"/>
    <cellStyle name="Примечание 2 71" xfId="1937"/>
    <cellStyle name="Примечание 2 8" xfId="1938"/>
    <cellStyle name="Примечание 2 9" xfId="1939"/>
    <cellStyle name="Примечание 20" xfId="1940"/>
    <cellStyle name="Примечание 21" xfId="1941"/>
    <cellStyle name="Примечание 22" xfId="1942"/>
    <cellStyle name="Примечание 23" xfId="1943"/>
    <cellStyle name="Примечание 24" xfId="1944"/>
    <cellStyle name="Примечание 25" xfId="1945"/>
    <cellStyle name="Примечание 26" xfId="1946"/>
    <cellStyle name="Примечание 27" xfId="1947"/>
    <cellStyle name="Примечание 28" xfId="1948"/>
    <cellStyle name="Примечание 29" xfId="1949"/>
    <cellStyle name="Примечание 29 2" xfId="1950"/>
    <cellStyle name="Примечание 29 3" xfId="1951"/>
    <cellStyle name="Примечание 29 4" xfId="1952"/>
    <cellStyle name="Примечание 3" xfId="1953"/>
    <cellStyle name="Примечание 30" xfId="1954"/>
    <cellStyle name="Примечание 30 2" xfId="1955"/>
    <cellStyle name="Примечание 31" xfId="1956"/>
    <cellStyle name="Примечание 31 2" xfId="1957"/>
    <cellStyle name="Примечание 32" xfId="1958"/>
    <cellStyle name="Примечание 33" xfId="1959"/>
    <cellStyle name="Примечание 34" xfId="1960"/>
    <cellStyle name="Примечание 34 2" xfId="1961"/>
    <cellStyle name="Примечание 35" xfId="1962"/>
    <cellStyle name="Примечание 35 2" xfId="1963"/>
    <cellStyle name="Примечание 36" xfId="1964"/>
    <cellStyle name="Примечание 36 2" xfId="1965"/>
    <cellStyle name="Примечание 37" xfId="1966"/>
    <cellStyle name="Примечание 38" xfId="1967"/>
    <cellStyle name="Примечание 39" xfId="1968"/>
    <cellStyle name="Примечание 4" xfId="1969"/>
    <cellStyle name="Примечание 40" xfId="1970"/>
    <cellStyle name="Примечание 41" xfId="1971"/>
    <cellStyle name="Примечание 42" xfId="1972"/>
    <cellStyle name="Примечание 42 2" xfId="1973"/>
    <cellStyle name="Примечание 43" xfId="1974"/>
    <cellStyle name="Примечание 44" xfId="1975"/>
    <cellStyle name="Примечание 45" xfId="1976"/>
    <cellStyle name="Примечание 46" xfId="1977"/>
    <cellStyle name="Примечание 47" xfId="1978"/>
    <cellStyle name="Примечание 48" xfId="1979"/>
    <cellStyle name="Примечание 48 2" xfId="1980"/>
    <cellStyle name="Примечание 48 3" xfId="1981"/>
    <cellStyle name="Примечание 48 4" xfId="1982"/>
    <cellStyle name="Примечание 49" xfId="1983"/>
    <cellStyle name="Примечание 49 2" xfId="1984"/>
    <cellStyle name="Примечание 49 3" xfId="1985"/>
    <cellStyle name="Примечание 49 4" xfId="1986"/>
    <cellStyle name="Примечание 5" xfId="1987"/>
    <cellStyle name="Примечание 50" xfId="1988"/>
    <cellStyle name="Примечание 50 2" xfId="1989"/>
    <cellStyle name="Примечание 51" xfId="1990"/>
    <cellStyle name="Примечание 51 2" xfId="1991"/>
    <cellStyle name="Примечание 52" xfId="1992"/>
    <cellStyle name="Примечание 53" xfId="1993"/>
    <cellStyle name="Примечание 54" xfId="1994"/>
    <cellStyle name="Примечание 55" xfId="1995"/>
    <cellStyle name="Примечание 56" xfId="1996"/>
    <cellStyle name="Примечание 57" xfId="1997"/>
    <cellStyle name="Примечание 58" xfId="1998"/>
    <cellStyle name="Примечание 59" xfId="1999"/>
    <cellStyle name="Примечание 6" xfId="2000"/>
    <cellStyle name="Примечание 60" xfId="2001"/>
    <cellStyle name="Примечание 61" xfId="2002"/>
    <cellStyle name="Примечание 62" xfId="2003"/>
    <cellStyle name="Примечание 63" xfId="2004"/>
    <cellStyle name="Примечание 64" xfId="2005"/>
    <cellStyle name="Примечание 65" xfId="2006"/>
    <cellStyle name="Примечание 66" xfId="2007"/>
    <cellStyle name="Примечание 67" xfId="2008"/>
    <cellStyle name="Примечание 7" xfId="2009"/>
    <cellStyle name="Примечание 8" xfId="2010"/>
    <cellStyle name="Примечание 9" xfId="2011"/>
    <cellStyle name="Связанная ячейка" xfId="2012" builtinId="24" customBuiltin="1"/>
    <cellStyle name="Текст предупреждения" xfId="2013" builtinId="11" customBuiltin="1"/>
    <cellStyle name="Хороший" xfId="201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9;&#1050;/&#1059;&#1087;&#1088;&#1072;&#1074;&#1083;&#1077;&#1085;&#1080;&#1077;%20&#1059;&#1054;%20(80)/&#1087;&#1083;.%20&#1055;&#1083;&#1077;&#1093;&#1072;&#1085;&#1086;&#1074;&#1072;,%20&#1076;.%201&#1040;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9\&#1058;&#1072;&#1088;&#1080;&#1092;%20&#1075;&#1086;&#1076;%20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7.100\shared\&#1054;&#1090;&#1095;&#1077;&#1090;&#1099;\&#1086;&#1090;&#1095;&#1077;&#1090;&#1099;%202018\&#1058;&#1072;&#1088;&#1080;&#1092;%20&#1075;&#1086;&#1076;%202018%20-%20&#1082;&#1086;&#1087;&#1080;&#110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7.100\shared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-35263.972181199933</v>
          </cell>
        </row>
        <row r="25">
          <cell r="D25">
            <v>95923.19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 refreshError="1"/>
      <sheetData sheetId="1" refreshError="1">
        <row r="3">
          <cell r="BP3">
            <v>3317.7</v>
          </cell>
        </row>
        <row r="72">
          <cell r="BP72">
            <v>0.46200000000000002</v>
          </cell>
        </row>
        <row r="124">
          <cell r="BP124">
            <v>291577.77643319999</v>
          </cell>
        </row>
        <row r="125">
          <cell r="BP125">
            <v>291817.88501759997</v>
          </cell>
        </row>
        <row r="126">
          <cell r="BP126">
            <v>48786.114959999999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9">
          <cell r="I9">
            <v>0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0"/>
      <sheetData sheetId="1"/>
      <sheetData sheetId="2">
        <row r="3">
          <cell r="G3">
            <v>4356.22</v>
          </cell>
          <cell r="BP3">
            <v>3317.7</v>
          </cell>
        </row>
        <row r="70">
          <cell r="BP70">
            <v>0.46200000000000002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Лист1"/>
    </sheetNames>
    <sheetDataSet>
      <sheetData sheetId="0"/>
      <sheetData sheetId="1"/>
      <sheetData sheetId="2">
        <row r="82">
          <cell r="BJ82">
            <v>1.4999999999999999E-2</v>
          </cell>
        </row>
        <row r="83">
          <cell r="BJ83">
            <v>2.5999999999999999E-2</v>
          </cell>
        </row>
        <row r="84">
          <cell r="BJ84">
            <v>8.9999999999999993E-3</v>
          </cell>
        </row>
        <row r="85">
          <cell r="BJ85">
            <v>2E-3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8"/>
  <sheetViews>
    <sheetView tabSelected="1" view="pageBreakPreview" zoomScale="70" zoomScaleNormal="90" zoomScaleSheetLayoutView="70" workbookViewId="0">
      <pane ySplit="2" topLeftCell="A3" activePane="bottomLeft" state="frozen"/>
      <selection pane="bottomLeft" activeCell="E1" sqref="E1:K1048576"/>
    </sheetView>
  </sheetViews>
  <sheetFormatPr defaultRowHeight="15.75" x14ac:dyDescent="0.25"/>
  <cols>
    <col min="1" max="1" width="10.28515625" style="21" customWidth="1"/>
    <col min="2" max="2" width="62.42578125" style="17" customWidth="1"/>
    <col min="3" max="3" width="24.28515625" style="17" customWidth="1"/>
    <col min="4" max="4" width="62.7109375" style="17" customWidth="1"/>
    <col min="5" max="5" width="21.140625" style="17" hidden="1" customWidth="1"/>
    <col min="6" max="6" width="17.85546875" style="17" hidden="1" customWidth="1"/>
    <col min="7" max="7" width="11.85546875" style="17" hidden="1" customWidth="1"/>
    <col min="8" max="8" width="14.5703125" style="17" hidden="1" customWidth="1"/>
    <col min="9" max="11" width="9.140625" style="17" hidden="1" customWidth="1"/>
    <col min="12" max="14" width="9.140625" style="17" customWidth="1"/>
    <col min="15" max="22" width="9.140625" style="17"/>
    <col min="23" max="16384" width="9.140625" style="2"/>
  </cols>
  <sheetData>
    <row r="1" spans="1:22" x14ac:dyDescent="0.25">
      <c r="E1" s="17" t="s">
        <v>250</v>
      </c>
    </row>
    <row r="2" spans="1:22" s="5" customFormat="1" ht="33.75" customHeight="1" x14ac:dyDescent="0.25">
      <c r="A2" s="27" t="s">
        <v>393</v>
      </c>
      <c r="B2" s="27"/>
      <c r="C2" s="27"/>
      <c r="D2" s="27"/>
      <c r="E2" s="17">
        <v>3317.7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59</v>
      </c>
      <c r="B4" s="1" t="s">
        <v>60</v>
      </c>
      <c r="C4" s="1" t="s">
        <v>61</v>
      </c>
      <c r="D4" s="1" t="s">
        <v>62</v>
      </c>
    </row>
    <row r="5" spans="1:22" x14ac:dyDescent="0.25">
      <c r="A5" s="6" t="s">
        <v>65</v>
      </c>
      <c r="B5" s="1" t="s">
        <v>63</v>
      </c>
      <c r="C5" s="1" t="s">
        <v>64</v>
      </c>
      <c r="D5" s="1" t="s">
        <v>394</v>
      </c>
    </row>
    <row r="6" spans="1:22" x14ac:dyDescent="0.25">
      <c r="A6" s="6" t="s">
        <v>66</v>
      </c>
      <c r="B6" s="1" t="s">
        <v>67</v>
      </c>
      <c r="C6" s="1" t="s">
        <v>64</v>
      </c>
      <c r="D6" s="1" t="s">
        <v>395</v>
      </c>
    </row>
    <row r="7" spans="1:22" x14ac:dyDescent="0.25">
      <c r="A7" s="6" t="s">
        <v>54</v>
      </c>
      <c r="B7" s="1" t="s">
        <v>68</v>
      </c>
      <c r="C7" s="1" t="s">
        <v>64</v>
      </c>
      <c r="D7" s="1" t="s">
        <v>396</v>
      </c>
    </row>
    <row r="8" spans="1:22" ht="42.75" customHeight="1" x14ac:dyDescent="0.25">
      <c r="A8" s="26" t="s">
        <v>97</v>
      </c>
      <c r="B8" s="26"/>
      <c r="C8" s="26"/>
      <c r="D8" s="26"/>
    </row>
    <row r="9" spans="1:22" x14ac:dyDescent="0.25">
      <c r="A9" s="6" t="s">
        <v>55</v>
      </c>
      <c r="B9" s="1" t="s">
        <v>69</v>
      </c>
      <c r="C9" s="1" t="s">
        <v>70</v>
      </c>
      <c r="D9" s="7">
        <f>'[1]по форме'!$D$23</f>
        <v>0</v>
      </c>
      <c r="E9" s="17" t="s">
        <v>389</v>
      </c>
    </row>
    <row r="10" spans="1:22" ht="31.5" x14ac:dyDescent="0.25">
      <c r="A10" s="6" t="s">
        <v>56</v>
      </c>
      <c r="B10" s="1" t="s">
        <v>71</v>
      </c>
      <c r="C10" s="1" t="s">
        <v>70</v>
      </c>
      <c r="D10" s="7">
        <f>'[1]по форме'!$D$24</f>
        <v>-35263.972181199933</v>
      </c>
      <c r="E10" s="17" t="s">
        <v>389</v>
      </c>
    </row>
    <row r="11" spans="1:22" x14ac:dyDescent="0.25">
      <c r="A11" s="6" t="s">
        <v>72</v>
      </c>
      <c r="B11" s="1" t="s">
        <v>73</v>
      </c>
      <c r="C11" s="1" t="s">
        <v>70</v>
      </c>
      <c r="D11" s="7">
        <f>'[1]по форме'!$D$25</f>
        <v>95923.19</v>
      </c>
      <c r="E11" s="17" t="s">
        <v>389</v>
      </c>
    </row>
    <row r="12" spans="1:22" ht="31.5" x14ac:dyDescent="0.25">
      <c r="A12" s="6" t="s">
        <v>74</v>
      </c>
      <c r="B12" s="1" t="s">
        <v>75</v>
      </c>
      <c r="C12" s="1" t="s">
        <v>70</v>
      </c>
      <c r="D12" s="7">
        <f>D13+D14+D15</f>
        <v>632181.77641080006</v>
      </c>
      <c r="E12" s="17" t="s">
        <v>382</v>
      </c>
    </row>
    <row r="13" spans="1:22" x14ac:dyDescent="0.25">
      <c r="A13" s="6" t="s">
        <v>89</v>
      </c>
      <c r="B13" s="22" t="s">
        <v>76</v>
      </c>
      <c r="C13" s="1" t="s">
        <v>70</v>
      </c>
      <c r="D13" s="7">
        <f>'[2]УК 2019'!$BP$125</f>
        <v>291817.88501759997</v>
      </c>
      <c r="E13" s="17" t="s">
        <v>382</v>
      </c>
    </row>
    <row r="14" spans="1:22" x14ac:dyDescent="0.25">
      <c r="A14" s="6" t="s">
        <v>90</v>
      </c>
      <c r="B14" s="22" t="s">
        <v>77</v>
      </c>
      <c r="C14" s="1" t="s">
        <v>70</v>
      </c>
      <c r="D14" s="7">
        <f>'[2]УК 2019'!$BP$124</f>
        <v>291577.77643319999</v>
      </c>
      <c r="E14" s="17" t="s">
        <v>382</v>
      </c>
    </row>
    <row r="15" spans="1:22" x14ac:dyDescent="0.25">
      <c r="A15" s="6" t="s">
        <v>91</v>
      </c>
      <c r="B15" s="22" t="s">
        <v>78</v>
      </c>
      <c r="C15" s="1" t="s">
        <v>70</v>
      </c>
      <c r="D15" s="7">
        <f>'[2]УК 2019'!$BP$126</f>
        <v>48786.114959999999</v>
      </c>
      <c r="E15" s="17" t="s">
        <v>382</v>
      </c>
      <c r="U15" s="17" t="s">
        <v>380</v>
      </c>
    </row>
    <row r="16" spans="1:22" x14ac:dyDescent="0.25">
      <c r="A16" s="22" t="s">
        <v>79</v>
      </c>
      <c r="B16" s="22" t="s">
        <v>80</v>
      </c>
      <c r="C16" s="22" t="s">
        <v>70</v>
      </c>
      <c r="D16" s="23">
        <f>D17</f>
        <v>574183.15641080006</v>
      </c>
    </row>
    <row r="17" spans="1:22" ht="31.5" x14ac:dyDescent="0.25">
      <c r="A17" s="22" t="s">
        <v>57</v>
      </c>
      <c r="B17" s="22" t="s">
        <v>92</v>
      </c>
      <c r="C17" s="22" t="s">
        <v>70</v>
      </c>
      <c r="D17" s="23">
        <f>D12-D25+D302+D318</f>
        <v>574183.15641080006</v>
      </c>
      <c r="E17" s="17">
        <v>641683.72</v>
      </c>
      <c r="F17" s="17" t="s">
        <v>390</v>
      </c>
    </row>
    <row r="18" spans="1:22" ht="31.5" x14ac:dyDescent="0.25">
      <c r="A18" s="22" t="s">
        <v>366</v>
      </c>
      <c r="B18" s="22" t="s">
        <v>367</v>
      </c>
      <c r="C18" s="22" t="s">
        <v>70</v>
      </c>
      <c r="D18" s="23">
        <v>0</v>
      </c>
    </row>
    <row r="19" spans="1:22" x14ac:dyDescent="0.25">
      <c r="A19" s="22" t="s">
        <v>368</v>
      </c>
      <c r="B19" s="22" t="s">
        <v>369</v>
      </c>
      <c r="C19" s="22" t="s">
        <v>70</v>
      </c>
      <c r="D19" s="23">
        <v>0</v>
      </c>
    </row>
    <row r="20" spans="1:22" x14ac:dyDescent="0.25">
      <c r="A20" s="22" t="s">
        <v>58</v>
      </c>
      <c r="B20" s="22" t="s">
        <v>81</v>
      </c>
      <c r="C20" s="22" t="s">
        <v>70</v>
      </c>
      <c r="D20" s="23">
        <v>0</v>
      </c>
    </row>
    <row r="21" spans="1:22" x14ac:dyDescent="0.25">
      <c r="A21" s="22" t="s">
        <v>82</v>
      </c>
      <c r="B21" s="22" t="s">
        <v>83</v>
      </c>
      <c r="C21" s="22" t="s">
        <v>70</v>
      </c>
      <c r="D21" s="23">
        <v>0</v>
      </c>
    </row>
    <row r="22" spans="1:22" x14ac:dyDescent="0.25">
      <c r="A22" s="22" t="s">
        <v>84</v>
      </c>
      <c r="B22" s="22" t="s">
        <v>85</v>
      </c>
      <c r="C22" s="22" t="s">
        <v>70</v>
      </c>
      <c r="D22" s="23">
        <f>D16+D10+D9</f>
        <v>538919.18422960013</v>
      </c>
    </row>
    <row r="23" spans="1:22" x14ac:dyDescent="0.25">
      <c r="A23" s="22" t="s">
        <v>86</v>
      </c>
      <c r="B23" s="22" t="s">
        <v>93</v>
      </c>
      <c r="C23" s="22" t="s">
        <v>70</v>
      </c>
      <c r="D23" s="23">
        <f>'[3]Управл 2017'!$I$9</f>
        <v>0</v>
      </c>
      <c r="E23" s="17" t="s">
        <v>381</v>
      </c>
    </row>
    <row r="24" spans="1:22" x14ac:dyDescent="0.25">
      <c r="A24" s="22" t="s">
        <v>87</v>
      </c>
      <c r="B24" s="22" t="s">
        <v>94</v>
      </c>
      <c r="C24" s="22" t="s">
        <v>70</v>
      </c>
      <c r="D24" s="23">
        <f>D22-D297</f>
        <v>-26805.081370399916</v>
      </c>
    </row>
    <row r="25" spans="1:22" x14ac:dyDescent="0.25">
      <c r="A25" s="22" t="s">
        <v>88</v>
      </c>
      <c r="B25" s="22" t="s">
        <v>95</v>
      </c>
      <c r="C25" s="22" t="s">
        <v>70</v>
      </c>
      <c r="D25" s="23">
        <v>113198.62</v>
      </c>
      <c r="E25" s="17" t="s">
        <v>381</v>
      </c>
    </row>
    <row r="26" spans="1:22" ht="35.25" customHeight="1" x14ac:dyDescent="0.25">
      <c r="A26" s="26" t="s">
        <v>96</v>
      </c>
      <c r="B26" s="26"/>
      <c r="C26" s="26"/>
      <c r="D26" s="26"/>
    </row>
    <row r="27" spans="1:22" s="5" customFormat="1" ht="31.5" x14ac:dyDescent="0.25">
      <c r="A27" s="18" t="s">
        <v>107</v>
      </c>
      <c r="B27" s="3" t="s">
        <v>98</v>
      </c>
      <c r="C27" s="3" t="s">
        <v>64</v>
      </c>
      <c r="D27" s="3" t="s">
        <v>8</v>
      </c>
      <c r="E27" s="17"/>
      <c r="F27" s="17" t="s">
        <v>381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6" t="s">
        <v>103</v>
      </c>
      <c r="B28" s="1" t="s">
        <v>99</v>
      </c>
      <c r="C28" s="1" t="s">
        <v>70</v>
      </c>
      <c r="D28" s="7">
        <f>E28</f>
        <v>36603.65</v>
      </c>
      <c r="E28" s="10">
        <v>36603.65</v>
      </c>
    </row>
    <row r="29" spans="1:22" ht="31.5" x14ac:dyDescent="0.25">
      <c r="A29" s="6" t="s">
        <v>104</v>
      </c>
      <c r="B29" s="1" t="s">
        <v>100</v>
      </c>
      <c r="C29" s="1" t="s">
        <v>64</v>
      </c>
      <c r="D29" s="1" t="s">
        <v>4</v>
      </c>
    </row>
    <row r="30" spans="1:22" x14ac:dyDescent="0.25">
      <c r="A30" s="6" t="s">
        <v>105</v>
      </c>
      <c r="B30" s="1" t="s">
        <v>101</v>
      </c>
      <c r="C30" s="1" t="s">
        <v>64</v>
      </c>
      <c r="D30" s="1" t="s">
        <v>9</v>
      </c>
    </row>
    <row r="31" spans="1:22" x14ac:dyDescent="0.25">
      <c r="A31" s="6" t="s">
        <v>106</v>
      </c>
      <c r="B31" s="1" t="s">
        <v>61</v>
      </c>
      <c r="C31" s="1" t="s">
        <v>64</v>
      </c>
      <c r="D31" s="1" t="s">
        <v>10</v>
      </c>
    </row>
    <row r="32" spans="1:22" x14ac:dyDescent="0.25">
      <c r="A32" s="6" t="s">
        <v>108</v>
      </c>
      <c r="B32" s="1" t="s">
        <v>102</v>
      </c>
      <c r="C32" s="1" t="s">
        <v>70</v>
      </c>
      <c r="D32" s="19">
        <f>E28/E2</f>
        <v>11.032839014980258</v>
      </c>
    </row>
    <row r="33" spans="1:22" s="5" customFormat="1" ht="31.5" x14ac:dyDescent="0.25">
      <c r="A33" s="18" t="s">
        <v>109</v>
      </c>
      <c r="B33" s="3" t="s">
        <v>98</v>
      </c>
      <c r="C33" s="3" t="s">
        <v>64</v>
      </c>
      <c r="D33" s="3" t="s">
        <v>11</v>
      </c>
      <c r="E33" s="17" t="s">
        <v>252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110</v>
      </c>
      <c r="B34" s="1" t="s">
        <v>99</v>
      </c>
      <c r="C34" s="1" t="s">
        <v>70</v>
      </c>
      <c r="D34" s="7">
        <f>E35+E39+E43+E47+E51+E55</f>
        <v>62247.350000000006</v>
      </c>
    </row>
    <row r="35" spans="1:22" ht="31.5" x14ac:dyDescent="0.25">
      <c r="A35" s="6" t="s">
        <v>111</v>
      </c>
      <c r="B35" s="1" t="s">
        <v>100</v>
      </c>
      <c r="C35" s="1" t="s">
        <v>64</v>
      </c>
      <c r="D35" s="1" t="s">
        <v>12</v>
      </c>
      <c r="E35" s="17">
        <v>1389.45</v>
      </c>
      <c r="F35" s="9"/>
    </row>
    <row r="36" spans="1:22" x14ac:dyDescent="0.25">
      <c r="A36" s="6" t="s">
        <v>112</v>
      </c>
      <c r="B36" s="1" t="s">
        <v>101</v>
      </c>
      <c r="C36" s="1" t="s">
        <v>64</v>
      </c>
      <c r="D36" s="1" t="s">
        <v>19</v>
      </c>
    </row>
    <row r="37" spans="1:22" x14ac:dyDescent="0.25">
      <c r="A37" s="6" t="s">
        <v>113</v>
      </c>
      <c r="B37" s="1" t="s">
        <v>61</v>
      </c>
      <c r="C37" s="1" t="s">
        <v>64</v>
      </c>
      <c r="D37" s="1" t="s">
        <v>10</v>
      </c>
    </row>
    <row r="38" spans="1:22" x14ac:dyDescent="0.25">
      <c r="A38" s="6" t="s">
        <v>114</v>
      </c>
      <c r="B38" s="1" t="s">
        <v>102</v>
      </c>
      <c r="C38" s="1" t="s">
        <v>70</v>
      </c>
      <c r="D38" s="16">
        <f>E35/E2</f>
        <v>0.41879916809838147</v>
      </c>
    </row>
    <row r="39" spans="1:22" ht="31.5" x14ac:dyDescent="0.25">
      <c r="A39" s="6" t="s">
        <v>115</v>
      </c>
      <c r="B39" s="1" t="s">
        <v>100</v>
      </c>
      <c r="C39" s="1" t="s">
        <v>64</v>
      </c>
      <c r="D39" s="1" t="s">
        <v>251</v>
      </c>
      <c r="E39" s="17">
        <v>1524.81</v>
      </c>
      <c r="F39" s="9"/>
    </row>
    <row r="40" spans="1:22" x14ac:dyDescent="0.25">
      <c r="A40" s="6" t="s">
        <v>116</v>
      </c>
      <c r="B40" s="1" t="s">
        <v>101</v>
      </c>
      <c r="C40" s="1" t="s">
        <v>64</v>
      </c>
      <c r="D40" s="1" t="s">
        <v>34</v>
      </c>
    </row>
    <row r="41" spans="1:22" x14ac:dyDescent="0.25">
      <c r="A41" s="6" t="s">
        <v>117</v>
      </c>
      <c r="B41" s="1" t="s">
        <v>61</v>
      </c>
      <c r="C41" s="1" t="s">
        <v>64</v>
      </c>
      <c r="D41" s="1" t="s">
        <v>10</v>
      </c>
    </row>
    <row r="42" spans="1:22" x14ac:dyDescent="0.25">
      <c r="A42" s="6" t="s">
        <v>118</v>
      </c>
      <c r="B42" s="1" t="s">
        <v>102</v>
      </c>
      <c r="C42" s="1" t="s">
        <v>70</v>
      </c>
      <c r="D42" s="16">
        <f>E39/E2</f>
        <v>0.45959851704494076</v>
      </c>
    </row>
    <row r="43" spans="1:22" ht="31.5" x14ac:dyDescent="0.25">
      <c r="A43" s="6" t="s">
        <v>119</v>
      </c>
      <c r="B43" s="1" t="s">
        <v>100</v>
      </c>
      <c r="C43" s="1" t="s">
        <v>64</v>
      </c>
      <c r="D43" s="1" t="s">
        <v>13</v>
      </c>
      <c r="E43" s="17">
        <v>29771.71</v>
      </c>
      <c r="F43" s="9"/>
    </row>
    <row r="44" spans="1:22" x14ac:dyDescent="0.25">
      <c r="A44" s="6" t="s">
        <v>120</v>
      </c>
      <c r="B44" s="1" t="s">
        <v>101</v>
      </c>
      <c r="C44" s="1" t="s">
        <v>64</v>
      </c>
      <c r="D44" s="1" t="s">
        <v>30</v>
      </c>
    </row>
    <row r="45" spans="1:22" x14ac:dyDescent="0.25">
      <c r="A45" s="6" t="s">
        <v>121</v>
      </c>
      <c r="B45" s="1" t="s">
        <v>61</v>
      </c>
      <c r="C45" s="1" t="s">
        <v>64</v>
      </c>
      <c r="D45" s="1" t="s">
        <v>10</v>
      </c>
    </row>
    <row r="46" spans="1:22" x14ac:dyDescent="0.25">
      <c r="A46" s="6" t="s">
        <v>122</v>
      </c>
      <c r="B46" s="1" t="s">
        <v>102</v>
      </c>
      <c r="C46" s="1" t="s">
        <v>70</v>
      </c>
      <c r="D46" s="7">
        <f>E43/E2</f>
        <v>8.9735991801549275</v>
      </c>
    </row>
    <row r="47" spans="1:22" ht="31.5" x14ac:dyDescent="0.25">
      <c r="A47" s="6" t="s">
        <v>262</v>
      </c>
      <c r="B47" s="1" t="s">
        <v>100</v>
      </c>
      <c r="C47" s="1" t="s">
        <v>64</v>
      </c>
      <c r="D47" s="1" t="s">
        <v>14</v>
      </c>
      <c r="E47" s="17">
        <v>29329.8</v>
      </c>
      <c r="F47" s="9"/>
    </row>
    <row r="48" spans="1:22" x14ac:dyDescent="0.25">
      <c r="A48" s="6" t="s">
        <v>263</v>
      </c>
      <c r="B48" s="1" t="s">
        <v>101</v>
      </c>
      <c r="C48" s="1" t="s">
        <v>64</v>
      </c>
      <c r="D48" s="1" t="s">
        <v>15</v>
      </c>
    </row>
    <row r="49" spans="1:22" x14ac:dyDescent="0.25">
      <c r="A49" s="6" t="s">
        <v>264</v>
      </c>
      <c r="B49" s="1" t="s">
        <v>61</v>
      </c>
      <c r="C49" s="1" t="s">
        <v>64</v>
      </c>
      <c r="D49" s="1" t="s">
        <v>10</v>
      </c>
    </row>
    <row r="50" spans="1:22" x14ac:dyDescent="0.25">
      <c r="A50" s="6" t="s">
        <v>265</v>
      </c>
      <c r="B50" s="1" t="s">
        <v>102</v>
      </c>
      <c r="C50" s="1" t="s">
        <v>70</v>
      </c>
      <c r="D50" s="16">
        <f>E47/E2</f>
        <v>8.840401482955059</v>
      </c>
    </row>
    <row r="51" spans="1:22" ht="47.25" x14ac:dyDescent="0.25">
      <c r="A51" s="6" t="s">
        <v>266</v>
      </c>
      <c r="B51" s="1" t="s">
        <v>100</v>
      </c>
      <c r="C51" s="1" t="s">
        <v>64</v>
      </c>
      <c r="D51" s="16" t="s">
        <v>254</v>
      </c>
      <c r="E51" s="17">
        <v>231.58</v>
      </c>
      <c r="F51" s="9"/>
    </row>
    <row r="52" spans="1:22" x14ac:dyDescent="0.25">
      <c r="A52" s="6" t="s">
        <v>267</v>
      </c>
      <c r="B52" s="1" t="s">
        <v>101</v>
      </c>
      <c r="C52" s="1" t="s">
        <v>64</v>
      </c>
      <c r="D52" s="16" t="s">
        <v>141</v>
      </c>
    </row>
    <row r="53" spans="1:22" x14ac:dyDescent="0.25">
      <c r="A53" s="6" t="s">
        <v>268</v>
      </c>
      <c r="B53" s="1" t="s">
        <v>61</v>
      </c>
      <c r="C53" s="1" t="s">
        <v>64</v>
      </c>
      <c r="D53" s="16" t="s">
        <v>10</v>
      </c>
    </row>
    <row r="54" spans="1:22" x14ac:dyDescent="0.25">
      <c r="A54" s="6" t="s">
        <v>269</v>
      </c>
      <c r="B54" s="1" t="s">
        <v>102</v>
      </c>
      <c r="C54" s="1" t="s">
        <v>70</v>
      </c>
      <c r="D54" s="16">
        <f>E51/E2</f>
        <v>6.9801368417879858E-2</v>
      </c>
    </row>
    <row r="55" spans="1:22" ht="31.5" x14ac:dyDescent="0.25">
      <c r="A55" s="6" t="s">
        <v>270</v>
      </c>
      <c r="B55" s="1" t="s">
        <v>100</v>
      </c>
      <c r="C55" s="1" t="s">
        <v>64</v>
      </c>
      <c r="D55" s="16" t="s">
        <v>253</v>
      </c>
      <c r="E55" s="17">
        <v>0</v>
      </c>
      <c r="F55" s="9"/>
    </row>
    <row r="56" spans="1:22" x14ac:dyDescent="0.25">
      <c r="A56" s="6" t="s">
        <v>271</v>
      </c>
      <c r="B56" s="1" t="s">
        <v>101</v>
      </c>
      <c r="C56" s="1" t="s">
        <v>64</v>
      </c>
      <c r="D56" s="16" t="s">
        <v>141</v>
      </c>
    </row>
    <row r="57" spans="1:22" x14ac:dyDescent="0.25">
      <c r="A57" s="6" t="s">
        <v>272</v>
      </c>
      <c r="B57" s="1" t="s">
        <v>61</v>
      </c>
      <c r="C57" s="1" t="s">
        <v>64</v>
      </c>
      <c r="D57" s="16" t="s">
        <v>10</v>
      </c>
    </row>
    <row r="58" spans="1:22" x14ac:dyDescent="0.25">
      <c r="A58" s="6" t="s">
        <v>273</v>
      </c>
      <c r="B58" s="1" t="s">
        <v>102</v>
      </c>
      <c r="C58" s="1" t="s">
        <v>70</v>
      </c>
      <c r="D58" s="16">
        <f>E55/E2</f>
        <v>0</v>
      </c>
    </row>
    <row r="59" spans="1:22" s="5" customFormat="1" ht="24.75" customHeight="1" x14ac:dyDescent="0.25">
      <c r="A59" s="18" t="s">
        <v>123</v>
      </c>
      <c r="B59" s="3" t="s">
        <v>98</v>
      </c>
      <c r="C59" s="3" t="s">
        <v>64</v>
      </c>
      <c r="D59" s="3" t="s">
        <v>16</v>
      </c>
      <c r="E59" s="17"/>
      <c r="F59" s="17" t="s">
        <v>381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6" t="s">
        <v>124</v>
      </c>
      <c r="B60" s="1" t="s">
        <v>99</v>
      </c>
      <c r="C60" s="1" t="s">
        <v>70</v>
      </c>
      <c r="D60" s="7">
        <f>E60</f>
        <v>35156.050000000003</v>
      </c>
      <c r="E60" s="9">
        <v>35156.050000000003</v>
      </c>
      <c r="F60" s="17" t="s">
        <v>381</v>
      </c>
    </row>
    <row r="61" spans="1:22" ht="31.5" x14ac:dyDescent="0.25">
      <c r="A61" s="6" t="s">
        <v>125</v>
      </c>
      <c r="B61" s="1" t="s">
        <v>100</v>
      </c>
      <c r="C61" s="1" t="s">
        <v>64</v>
      </c>
      <c r="D61" s="1" t="s">
        <v>17</v>
      </c>
      <c r="F61" s="17" t="s">
        <v>381</v>
      </c>
    </row>
    <row r="62" spans="1:22" x14ac:dyDescent="0.25">
      <c r="A62" s="6" t="s">
        <v>126</v>
      </c>
      <c r="B62" s="1" t="s">
        <v>101</v>
      </c>
      <c r="C62" s="1" t="s">
        <v>64</v>
      </c>
      <c r="D62" s="1" t="s">
        <v>18</v>
      </c>
      <c r="F62" s="17" t="s">
        <v>381</v>
      </c>
    </row>
    <row r="63" spans="1:22" x14ac:dyDescent="0.25">
      <c r="A63" s="6" t="s">
        <v>127</v>
      </c>
      <c r="B63" s="1" t="s">
        <v>61</v>
      </c>
      <c r="C63" s="1" t="s">
        <v>64</v>
      </c>
      <c r="D63" s="1" t="s">
        <v>10</v>
      </c>
    </row>
    <row r="64" spans="1:22" x14ac:dyDescent="0.25">
      <c r="A64" s="6" t="s">
        <v>128</v>
      </c>
      <c r="B64" s="1" t="s">
        <v>102</v>
      </c>
      <c r="C64" s="1" t="s">
        <v>70</v>
      </c>
      <c r="D64" s="19">
        <f>E60/E2</f>
        <v>10.596512644301777</v>
      </c>
    </row>
    <row r="65" spans="1:7" ht="31.5" x14ac:dyDescent="0.25">
      <c r="A65" s="18" t="s">
        <v>300</v>
      </c>
      <c r="B65" s="3" t="s">
        <v>98</v>
      </c>
      <c r="C65" s="3" t="s">
        <v>64</v>
      </c>
      <c r="D65" s="3" t="s">
        <v>289</v>
      </c>
    </row>
    <row r="66" spans="1:7" x14ac:dyDescent="0.25">
      <c r="A66" s="6" t="s">
        <v>302</v>
      </c>
      <c r="B66" s="1" t="s">
        <v>99</v>
      </c>
      <c r="C66" s="1" t="s">
        <v>70</v>
      </c>
      <c r="D66" s="7">
        <f>E67+E71+E75+E79+E83+E87+E91</f>
        <v>45636.358</v>
      </c>
    </row>
    <row r="67" spans="1:7" ht="31.5" x14ac:dyDescent="0.25">
      <c r="A67" s="6" t="s">
        <v>303</v>
      </c>
      <c r="B67" s="1" t="s">
        <v>100</v>
      </c>
      <c r="C67" s="1" t="s">
        <v>64</v>
      </c>
      <c r="D67" s="1" t="s">
        <v>290</v>
      </c>
      <c r="E67" s="9">
        <f>17119.33</f>
        <v>17119.330000000002</v>
      </c>
      <c r="F67" s="9"/>
      <c r="G67" s="17">
        <v>17119.330000000002</v>
      </c>
    </row>
    <row r="68" spans="1:7" x14ac:dyDescent="0.25">
      <c r="A68" s="6" t="s">
        <v>304</v>
      </c>
      <c r="B68" s="1" t="s">
        <v>101</v>
      </c>
      <c r="C68" s="1" t="s">
        <v>64</v>
      </c>
      <c r="D68" s="1" t="s">
        <v>15</v>
      </c>
    </row>
    <row r="69" spans="1:7" x14ac:dyDescent="0.25">
      <c r="A69" s="6" t="s">
        <v>305</v>
      </c>
      <c r="B69" s="1" t="s">
        <v>61</v>
      </c>
      <c r="C69" s="1" t="s">
        <v>64</v>
      </c>
      <c r="D69" s="1" t="s">
        <v>10</v>
      </c>
    </row>
    <row r="70" spans="1:7" x14ac:dyDescent="0.25">
      <c r="A70" s="6" t="s">
        <v>306</v>
      </c>
      <c r="B70" s="1" t="s">
        <v>102</v>
      </c>
      <c r="C70" s="1" t="s">
        <v>70</v>
      </c>
      <c r="D70" s="20">
        <f>E67/E2</f>
        <v>5.1599993971727409</v>
      </c>
    </row>
    <row r="71" spans="1:7" ht="31.5" x14ac:dyDescent="0.25">
      <c r="A71" s="6" t="s">
        <v>307</v>
      </c>
      <c r="B71" s="1" t="s">
        <v>100</v>
      </c>
      <c r="C71" s="1" t="s">
        <v>64</v>
      </c>
      <c r="D71" s="1" t="s">
        <v>291</v>
      </c>
      <c r="E71" s="9">
        <v>3085.46</v>
      </c>
      <c r="F71" s="9"/>
      <c r="G71" s="17">
        <v>3702.55</v>
      </c>
    </row>
    <row r="72" spans="1:7" x14ac:dyDescent="0.25">
      <c r="A72" s="6" t="s">
        <v>308</v>
      </c>
      <c r="B72" s="1" t="s">
        <v>101</v>
      </c>
      <c r="C72" s="1" t="s">
        <v>64</v>
      </c>
      <c r="D72" s="1" t="s">
        <v>19</v>
      </c>
    </row>
    <row r="73" spans="1:7" x14ac:dyDescent="0.25">
      <c r="A73" s="6" t="s">
        <v>309</v>
      </c>
      <c r="B73" s="1" t="s">
        <v>61</v>
      </c>
      <c r="C73" s="1" t="s">
        <v>64</v>
      </c>
      <c r="D73" s="1" t="s">
        <v>10</v>
      </c>
    </row>
    <row r="74" spans="1:7" x14ac:dyDescent="0.25">
      <c r="A74" s="6" t="s">
        <v>310</v>
      </c>
      <c r="B74" s="1" t="s">
        <v>102</v>
      </c>
      <c r="C74" s="1" t="s">
        <v>70</v>
      </c>
      <c r="D74" s="20">
        <f>E71/E2</f>
        <v>0.9299996985863701</v>
      </c>
    </row>
    <row r="75" spans="1:7" ht="31.5" x14ac:dyDescent="0.25">
      <c r="A75" s="6" t="s">
        <v>311</v>
      </c>
      <c r="B75" s="1" t="s">
        <v>100</v>
      </c>
      <c r="C75" s="1" t="s">
        <v>64</v>
      </c>
      <c r="D75" s="1" t="s">
        <v>292</v>
      </c>
      <c r="E75" s="9">
        <v>955.5</v>
      </c>
      <c r="F75" s="9"/>
      <c r="G75" s="17">
        <v>955.5</v>
      </c>
    </row>
    <row r="76" spans="1:7" x14ac:dyDescent="0.25">
      <c r="A76" s="6" t="s">
        <v>312</v>
      </c>
      <c r="B76" s="1" t="s">
        <v>101</v>
      </c>
      <c r="C76" s="1" t="s">
        <v>64</v>
      </c>
      <c r="D76" s="1" t="s">
        <v>19</v>
      </c>
    </row>
    <row r="77" spans="1:7" x14ac:dyDescent="0.25">
      <c r="A77" s="6" t="s">
        <v>313</v>
      </c>
      <c r="B77" s="1" t="s">
        <v>61</v>
      </c>
      <c r="C77" s="1" t="s">
        <v>64</v>
      </c>
      <c r="D77" s="1" t="s">
        <v>10</v>
      </c>
    </row>
    <row r="78" spans="1:7" x14ac:dyDescent="0.25">
      <c r="A78" s="6" t="s">
        <v>314</v>
      </c>
      <c r="B78" s="1" t="s">
        <v>102</v>
      </c>
      <c r="C78" s="1" t="s">
        <v>70</v>
      </c>
      <c r="D78" s="20">
        <f>E75/E2</f>
        <v>0.28800072339271182</v>
      </c>
    </row>
    <row r="79" spans="1:7" ht="31.5" x14ac:dyDescent="0.25">
      <c r="A79" s="6" t="s">
        <v>315</v>
      </c>
      <c r="B79" s="1" t="s">
        <v>100</v>
      </c>
      <c r="C79" s="1" t="s">
        <v>64</v>
      </c>
      <c r="D79" s="1" t="s">
        <v>293</v>
      </c>
      <c r="E79" s="9">
        <f>1313.8092</f>
        <v>1313.8091999999999</v>
      </c>
      <c r="F79" s="9"/>
      <c r="G79" s="17">
        <v>1313.81</v>
      </c>
    </row>
    <row r="80" spans="1:7" x14ac:dyDescent="0.25">
      <c r="A80" s="6" t="s">
        <v>316</v>
      </c>
      <c r="B80" s="1" t="s">
        <v>101</v>
      </c>
      <c r="C80" s="1" t="s">
        <v>64</v>
      </c>
      <c r="D80" s="1" t="s">
        <v>19</v>
      </c>
    </row>
    <row r="81" spans="1:7" x14ac:dyDescent="0.25">
      <c r="A81" s="6" t="s">
        <v>317</v>
      </c>
      <c r="B81" s="1" t="s">
        <v>61</v>
      </c>
      <c r="C81" s="1" t="s">
        <v>64</v>
      </c>
      <c r="D81" s="1" t="s">
        <v>10</v>
      </c>
    </row>
    <row r="82" spans="1:7" x14ac:dyDescent="0.25">
      <c r="A82" s="6" t="s">
        <v>318</v>
      </c>
      <c r="B82" s="1" t="s">
        <v>102</v>
      </c>
      <c r="C82" s="1" t="s">
        <v>70</v>
      </c>
      <c r="D82" s="1">
        <f>E79/E2</f>
        <v>0.39600000000000002</v>
      </c>
    </row>
    <row r="83" spans="1:7" ht="31.5" x14ac:dyDescent="0.25">
      <c r="A83" s="6" t="s">
        <v>319</v>
      </c>
      <c r="B83" s="1" t="s">
        <v>100</v>
      </c>
      <c r="C83" s="1" t="s">
        <v>64</v>
      </c>
      <c r="D83" s="1" t="s">
        <v>294</v>
      </c>
      <c r="E83" s="9">
        <v>4445.72</v>
      </c>
      <c r="F83" s="9"/>
      <c r="G83" s="17">
        <v>5334.86</v>
      </c>
    </row>
    <row r="84" spans="1:7" x14ac:dyDescent="0.25">
      <c r="A84" s="6" t="s">
        <v>320</v>
      </c>
      <c r="B84" s="1" t="s">
        <v>101</v>
      </c>
      <c r="C84" s="1" t="s">
        <v>64</v>
      </c>
      <c r="D84" s="1" t="s">
        <v>15</v>
      </c>
    </row>
    <row r="85" spans="1:7" x14ac:dyDescent="0.25">
      <c r="A85" s="6" t="s">
        <v>321</v>
      </c>
      <c r="B85" s="1" t="s">
        <v>61</v>
      </c>
      <c r="C85" s="1" t="s">
        <v>64</v>
      </c>
      <c r="D85" s="1" t="s">
        <v>10</v>
      </c>
    </row>
    <row r="86" spans="1:7" x14ac:dyDescent="0.25">
      <c r="A86" s="6" t="s">
        <v>322</v>
      </c>
      <c r="B86" s="1" t="s">
        <v>102</v>
      </c>
      <c r="C86" s="1" t="s">
        <v>70</v>
      </c>
      <c r="D86" s="20">
        <f>E83/E2</f>
        <v>1.34000060282726</v>
      </c>
    </row>
    <row r="87" spans="1:7" ht="31.5" x14ac:dyDescent="0.25">
      <c r="A87" s="6" t="s">
        <v>441</v>
      </c>
      <c r="B87" s="1" t="s">
        <v>100</v>
      </c>
      <c r="C87" s="1" t="s">
        <v>64</v>
      </c>
      <c r="D87" s="1" t="s">
        <v>379</v>
      </c>
      <c r="E87" s="17">
        <v>323.20999999999998</v>
      </c>
    </row>
    <row r="88" spans="1:7" x14ac:dyDescent="0.25">
      <c r="A88" s="6" t="s">
        <v>442</v>
      </c>
      <c r="B88" s="1" t="s">
        <v>101</v>
      </c>
      <c r="C88" s="1" t="s">
        <v>64</v>
      </c>
      <c r="D88" s="1" t="s">
        <v>24</v>
      </c>
    </row>
    <row r="89" spans="1:7" x14ac:dyDescent="0.25">
      <c r="A89" s="6" t="s">
        <v>443</v>
      </c>
      <c r="B89" s="1" t="s">
        <v>61</v>
      </c>
      <c r="C89" s="1" t="s">
        <v>64</v>
      </c>
      <c r="D89" s="1" t="s">
        <v>10</v>
      </c>
    </row>
    <row r="90" spans="1:7" x14ac:dyDescent="0.25">
      <c r="A90" s="6" t="s">
        <v>444</v>
      </c>
      <c r="B90" s="1" t="s">
        <v>102</v>
      </c>
      <c r="C90" s="1" t="s">
        <v>70</v>
      </c>
      <c r="D90" s="19">
        <f>E87/E2</f>
        <v>9.7419899327847601E-2</v>
      </c>
    </row>
    <row r="91" spans="1:7" ht="31.5" x14ac:dyDescent="0.25">
      <c r="A91" s="6" t="s">
        <v>445</v>
      </c>
      <c r="B91" s="1" t="s">
        <v>100</v>
      </c>
      <c r="C91" s="1" t="s">
        <v>64</v>
      </c>
      <c r="D91" s="1" t="s">
        <v>391</v>
      </c>
      <c r="E91" s="17">
        <f>'[4]ук(2016)'!$BP$70*12*'[4]ук(2016)'!$BP$3</f>
        <v>18393.328799999999</v>
      </c>
    </row>
    <row r="92" spans="1:7" ht="31.5" x14ac:dyDescent="0.25">
      <c r="A92" s="6" t="s">
        <v>446</v>
      </c>
      <c r="B92" s="1" t="s">
        <v>101</v>
      </c>
      <c r="C92" s="1" t="s">
        <v>64</v>
      </c>
      <c r="D92" s="1" t="s">
        <v>24</v>
      </c>
      <c r="E92" s="17">
        <f>'[2]УК 2019'!$BP$72*12*'[2]УК 2019'!$BP$3</f>
        <v>18393.328799999999</v>
      </c>
      <c r="F92" s="17" t="s">
        <v>392</v>
      </c>
    </row>
    <row r="93" spans="1:7" x14ac:dyDescent="0.25">
      <c r="A93" s="6" t="s">
        <v>447</v>
      </c>
      <c r="B93" s="1" t="s">
        <v>61</v>
      </c>
      <c r="C93" s="1" t="s">
        <v>64</v>
      </c>
      <c r="D93" s="1" t="s">
        <v>10</v>
      </c>
    </row>
    <row r="94" spans="1:7" x14ac:dyDescent="0.25">
      <c r="A94" s="6" t="s">
        <v>448</v>
      </c>
      <c r="B94" s="1" t="s">
        <v>102</v>
      </c>
      <c r="C94" s="1" t="s">
        <v>70</v>
      </c>
      <c r="D94" s="19">
        <f>E91/E2</f>
        <v>5.5440000000000005</v>
      </c>
    </row>
    <row r="95" spans="1:7" ht="31.5" x14ac:dyDescent="0.25">
      <c r="A95" s="18" t="s">
        <v>301</v>
      </c>
      <c r="B95" s="3" t="s">
        <v>98</v>
      </c>
      <c r="C95" s="3" t="s">
        <v>64</v>
      </c>
      <c r="D95" s="3" t="s">
        <v>295</v>
      </c>
    </row>
    <row r="96" spans="1:7" x14ac:dyDescent="0.25">
      <c r="A96" s="6" t="s">
        <v>323</v>
      </c>
      <c r="B96" s="1" t="s">
        <v>99</v>
      </c>
      <c r="C96" s="1" t="s">
        <v>70</v>
      </c>
      <c r="D96" s="7">
        <f>E97+E101+E105+E109+E113+E117</f>
        <v>84451.481599999999</v>
      </c>
    </row>
    <row r="97" spans="1:8" ht="31.5" x14ac:dyDescent="0.25">
      <c r="A97" s="6" t="s">
        <v>324</v>
      </c>
      <c r="B97" s="1" t="s">
        <v>100</v>
      </c>
      <c r="C97" s="1" t="s">
        <v>64</v>
      </c>
      <c r="D97" s="1" t="s">
        <v>296</v>
      </c>
      <c r="E97" s="9">
        <v>75245</v>
      </c>
      <c r="F97" s="9">
        <v>1</v>
      </c>
      <c r="G97" s="17">
        <v>71094.81</v>
      </c>
      <c r="H97" s="17" t="s">
        <v>384</v>
      </c>
    </row>
    <row r="98" spans="1:8" x14ac:dyDescent="0.25">
      <c r="A98" s="6" t="s">
        <v>325</v>
      </c>
      <c r="B98" s="1" t="s">
        <v>101</v>
      </c>
      <c r="C98" s="1" t="s">
        <v>64</v>
      </c>
      <c r="D98" s="1" t="s">
        <v>9</v>
      </c>
      <c r="G98" s="17">
        <v>3311</v>
      </c>
    </row>
    <row r="99" spans="1:8" x14ac:dyDescent="0.25">
      <c r="A99" s="6" t="s">
        <v>326</v>
      </c>
      <c r="B99" s="1" t="s">
        <v>61</v>
      </c>
      <c r="C99" s="1" t="s">
        <v>64</v>
      </c>
      <c r="D99" s="1" t="s">
        <v>20</v>
      </c>
    </row>
    <row r="100" spans="1:8" x14ac:dyDescent="0.25">
      <c r="A100" s="6" t="s">
        <v>327</v>
      </c>
      <c r="B100" s="1" t="s">
        <v>102</v>
      </c>
      <c r="C100" s="1" t="s">
        <v>70</v>
      </c>
      <c r="D100" s="7">
        <f>E97/F97</f>
        <v>75245</v>
      </c>
    </row>
    <row r="101" spans="1:8" ht="31.5" x14ac:dyDescent="0.25">
      <c r="A101" s="6" t="s">
        <v>328</v>
      </c>
      <c r="B101" s="1" t="s">
        <v>100</v>
      </c>
      <c r="C101" s="1" t="s">
        <v>64</v>
      </c>
      <c r="D101" s="1" t="s">
        <v>370</v>
      </c>
      <c r="E101" s="9">
        <v>6622</v>
      </c>
      <c r="F101" s="9">
        <v>2</v>
      </c>
      <c r="G101" s="17">
        <v>71094.81</v>
      </c>
      <c r="H101" s="17" t="s">
        <v>385</v>
      </c>
    </row>
    <row r="102" spans="1:8" x14ac:dyDescent="0.25">
      <c r="A102" s="6" t="s">
        <v>329</v>
      </c>
      <c r="B102" s="1" t="s">
        <v>101</v>
      </c>
      <c r="C102" s="1" t="s">
        <v>64</v>
      </c>
      <c r="D102" s="1" t="s">
        <v>141</v>
      </c>
      <c r="G102" s="17">
        <v>3311</v>
      </c>
    </row>
    <row r="103" spans="1:8" x14ac:dyDescent="0.25">
      <c r="A103" s="6" t="s">
        <v>330</v>
      </c>
      <c r="B103" s="1" t="s">
        <v>61</v>
      </c>
      <c r="C103" s="1" t="s">
        <v>64</v>
      </c>
      <c r="D103" s="1" t="s">
        <v>20</v>
      </c>
    </row>
    <row r="104" spans="1:8" x14ac:dyDescent="0.25">
      <c r="A104" s="6" t="s">
        <v>331</v>
      </c>
      <c r="B104" s="1" t="s">
        <v>102</v>
      </c>
      <c r="C104" s="1" t="s">
        <v>70</v>
      </c>
      <c r="D104" s="7">
        <f>E101/F101</f>
        <v>3311</v>
      </c>
    </row>
    <row r="105" spans="1:8" ht="31.5" x14ac:dyDescent="0.25">
      <c r="A105" s="6" t="s">
        <v>332</v>
      </c>
      <c r="B105" s="1" t="s">
        <v>100</v>
      </c>
      <c r="C105" s="1" t="s">
        <v>64</v>
      </c>
      <c r="D105" s="1" t="s">
        <v>297</v>
      </c>
      <c r="E105" s="9">
        <f>F105</f>
        <v>358.3116</v>
      </c>
      <c r="F105" s="9">
        <f>'[5]ук(2016)'!$BJ$84</f>
        <v>358.3116</v>
      </c>
      <c r="G105" s="17">
        <v>358.31</v>
      </c>
    </row>
    <row r="106" spans="1:8" x14ac:dyDescent="0.25">
      <c r="A106" s="6" t="s">
        <v>333</v>
      </c>
      <c r="B106" s="1" t="s">
        <v>101</v>
      </c>
      <c r="C106" s="1" t="s">
        <v>64</v>
      </c>
      <c r="D106" s="1" t="s">
        <v>19</v>
      </c>
    </row>
    <row r="107" spans="1:8" x14ac:dyDescent="0.25">
      <c r="A107" s="6" t="s">
        <v>334</v>
      </c>
      <c r="B107" s="1" t="s">
        <v>61</v>
      </c>
      <c r="C107" s="1" t="s">
        <v>64</v>
      </c>
      <c r="D107" s="1" t="s">
        <v>10</v>
      </c>
    </row>
    <row r="108" spans="1:8" x14ac:dyDescent="0.25">
      <c r="A108" s="6" t="s">
        <v>335</v>
      </c>
      <c r="B108" s="1" t="s">
        <v>102</v>
      </c>
      <c r="C108" s="1" t="s">
        <v>70</v>
      </c>
      <c r="D108" s="19">
        <f>E105/E2</f>
        <v>0.108</v>
      </c>
    </row>
    <row r="109" spans="1:8" ht="31.5" x14ac:dyDescent="0.25">
      <c r="A109" s="6" t="s">
        <v>336</v>
      </c>
      <c r="B109" s="1" t="s">
        <v>100</v>
      </c>
      <c r="C109" s="1" t="s">
        <v>64</v>
      </c>
      <c r="D109" s="1" t="s">
        <v>371</v>
      </c>
      <c r="E109" s="9">
        <v>0</v>
      </c>
      <c r="F109" s="9">
        <f>'[5]ук(2016)'!$BJ$85</f>
        <v>79.624799999999993</v>
      </c>
      <c r="G109" s="17">
        <v>358.31</v>
      </c>
    </row>
    <row r="110" spans="1:8" x14ac:dyDescent="0.25">
      <c r="A110" s="6" t="s">
        <v>337</v>
      </c>
      <c r="B110" s="1" t="s">
        <v>101</v>
      </c>
      <c r="C110" s="1" t="s">
        <v>64</v>
      </c>
      <c r="D110" s="1" t="s">
        <v>34</v>
      </c>
    </row>
    <row r="111" spans="1:8" x14ac:dyDescent="0.25">
      <c r="A111" s="6" t="s">
        <v>338</v>
      </c>
      <c r="B111" s="1" t="s">
        <v>61</v>
      </c>
      <c r="C111" s="1" t="s">
        <v>64</v>
      </c>
      <c r="D111" s="1" t="s">
        <v>10</v>
      </c>
    </row>
    <row r="112" spans="1:8" x14ac:dyDescent="0.25">
      <c r="A112" s="6" t="s">
        <v>339</v>
      </c>
      <c r="B112" s="1" t="s">
        <v>102</v>
      </c>
      <c r="C112" s="1" t="s">
        <v>70</v>
      </c>
      <c r="D112" s="1">
        <v>0</v>
      </c>
    </row>
    <row r="113" spans="1:22" ht="31.5" x14ac:dyDescent="0.25">
      <c r="A113" s="6" t="s">
        <v>449</v>
      </c>
      <c r="B113" s="1" t="s">
        <v>100</v>
      </c>
      <c r="C113" s="1" t="s">
        <v>64</v>
      </c>
      <c r="D113" s="1" t="s">
        <v>298</v>
      </c>
      <c r="E113" s="9">
        <v>1423.29</v>
      </c>
      <c r="F113" s="9">
        <f>'[5]ук(2016)'!$BJ$83</f>
        <v>1552.6835999999998</v>
      </c>
      <c r="G113" s="17">
        <v>1552.68</v>
      </c>
    </row>
    <row r="114" spans="1:22" x14ac:dyDescent="0.25">
      <c r="A114" s="6" t="s">
        <v>450</v>
      </c>
      <c r="B114" s="1" t="s">
        <v>101</v>
      </c>
      <c r="C114" s="1" t="s">
        <v>64</v>
      </c>
      <c r="D114" s="1" t="s">
        <v>15</v>
      </c>
    </row>
    <row r="115" spans="1:22" x14ac:dyDescent="0.25">
      <c r="A115" s="6" t="s">
        <v>451</v>
      </c>
      <c r="B115" s="1" t="s">
        <v>61</v>
      </c>
      <c r="C115" s="1" t="s">
        <v>64</v>
      </c>
      <c r="D115" s="1" t="s">
        <v>10</v>
      </c>
    </row>
    <row r="116" spans="1:22" x14ac:dyDescent="0.25">
      <c r="A116" s="6" t="s">
        <v>452</v>
      </c>
      <c r="B116" s="1" t="s">
        <v>102</v>
      </c>
      <c r="C116" s="1" t="s">
        <v>70</v>
      </c>
      <c r="D116" s="19">
        <f>E113/E2</f>
        <v>0.42899900533502128</v>
      </c>
    </row>
    <row r="117" spans="1:22" ht="31.5" x14ac:dyDescent="0.25">
      <c r="A117" s="6" t="s">
        <v>453</v>
      </c>
      <c r="B117" s="1" t="s">
        <v>100</v>
      </c>
      <c r="C117" s="1" t="s">
        <v>64</v>
      </c>
      <c r="D117" s="1" t="s">
        <v>299</v>
      </c>
      <c r="E117" s="9">
        <v>802.88</v>
      </c>
      <c r="F117" s="9">
        <f>'[5]ук(2016)'!$BJ$82</f>
        <v>875.87279999999987</v>
      </c>
      <c r="G117" s="17">
        <v>875.87</v>
      </c>
    </row>
    <row r="118" spans="1:22" x14ac:dyDescent="0.25">
      <c r="A118" s="6" t="s">
        <v>454</v>
      </c>
      <c r="B118" s="1" t="s">
        <v>101</v>
      </c>
      <c r="C118" s="1" t="s">
        <v>64</v>
      </c>
      <c r="D118" s="1" t="s">
        <v>15</v>
      </c>
    </row>
    <row r="119" spans="1:22" x14ac:dyDescent="0.25">
      <c r="A119" s="6" t="s">
        <v>455</v>
      </c>
      <c r="B119" s="1" t="s">
        <v>61</v>
      </c>
      <c r="C119" s="1" t="s">
        <v>64</v>
      </c>
      <c r="D119" s="1" t="s">
        <v>10</v>
      </c>
    </row>
    <row r="120" spans="1:22" x14ac:dyDescent="0.25">
      <c r="A120" s="6" t="s">
        <v>456</v>
      </c>
      <c r="B120" s="1" t="s">
        <v>102</v>
      </c>
      <c r="C120" s="1" t="s">
        <v>70</v>
      </c>
      <c r="D120" s="20">
        <f>E117/E2</f>
        <v>0.24199897519365826</v>
      </c>
    </row>
    <row r="121" spans="1:22" s="5" customFormat="1" x14ac:dyDescent="0.25">
      <c r="A121" s="18" t="s">
        <v>129</v>
      </c>
      <c r="B121" s="3" t="s">
        <v>98</v>
      </c>
      <c r="C121" s="3" t="s">
        <v>64</v>
      </c>
      <c r="D121" s="3" t="s">
        <v>51</v>
      </c>
      <c r="E121" s="17">
        <v>0</v>
      </c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22" x14ac:dyDescent="0.25">
      <c r="A122" s="6" t="s">
        <v>130</v>
      </c>
      <c r="B122" s="1" t="s">
        <v>99</v>
      </c>
      <c r="C122" s="1" t="s">
        <v>70</v>
      </c>
      <c r="D122" s="16">
        <v>0</v>
      </c>
    </row>
    <row r="123" spans="1:22" ht="31.5" x14ac:dyDescent="0.25">
      <c r="A123" s="6" t="s">
        <v>131</v>
      </c>
      <c r="B123" s="1" t="s">
        <v>100</v>
      </c>
      <c r="C123" s="1" t="s">
        <v>64</v>
      </c>
      <c r="D123" s="1" t="s">
        <v>51</v>
      </c>
    </row>
    <row r="124" spans="1:22" x14ac:dyDescent="0.25">
      <c r="A124" s="6" t="s">
        <v>132</v>
      </c>
      <c r="B124" s="1" t="s">
        <v>101</v>
      </c>
      <c r="C124" s="1" t="s">
        <v>64</v>
      </c>
      <c r="D124" s="1" t="s">
        <v>24</v>
      </c>
    </row>
    <row r="125" spans="1:22" x14ac:dyDescent="0.25">
      <c r="A125" s="6" t="s">
        <v>133</v>
      </c>
      <c r="B125" s="1" t="s">
        <v>61</v>
      </c>
      <c r="C125" s="1" t="s">
        <v>64</v>
      </c>
      <c r="D125" s="1" t="s">
        <v>10</v>
      </c>
    </row>
    <row r="126" spans="1:22" x14ac:dyDescent="0.25">
      <c r="A126" s="6" t="s">
        <v>134</v>
      </c>
      <c r="B126" s="1" t="s">
        <v>102</v>
      </c>
      <c r="C126" s="1" t="s">
        <v>70</v>
      </c>
      <c r="D126" s="19">
        <f>E121/E2</f>
        <v>0</v>
      </c>
    </row>
    <row r="127" spans="1:22" s="5" customFormat="1" ht="31.5" x14ac:dyDescent="0.25">
      <c r="A127" s="18" t="s">
        <v>135</v>
      </c>
      <c r="B127" s="3" t="s">
        <v>98</v>
      </c>
      <c r="C127" s="3" t="s">
        <v>64</v>
      </c>
      <c r="D127" s="3" t="s">
        <v>21</v>
      </c>
      <c r="E127" s="17"/>
      <c r="F127" s="17" t="s">
        <v>381</v>
      </c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 x14ac:dyDescent="0.25">
      <c r="A128" s="6" t="s">
        <v>136</v>
      </c>
      <c r="B128" s="1" t="s">
        <v>99</v>
      </c>
      <c r="C128" s="1" t="s">
        <v>70</v>
      </c>
      <c r="D128" s="7">
        <f>E128</f>
        <v>50338.400000000001</v>
      </c>
      <c r="E128" s="17">
        <v>50338.400000000001</v>
      </c>
    </row>
    <row r="129" spans="1:22" ht="31.5" x14ac:dyDescent="0.25">
      <c r="A129" s="6" t="s">
        <v>137</v>
      </c>
      <c r="B129" s="1" t="s">
        <v>100</v>
      </c>
      <c r="C129" s="1" t="s">
        <v>64</v>
      </c>
      <c r="D129" s="1" t="s">
        <v>5</v>
      </c>
    </row>
    <row r="130" spans="1:22" x14ac:dyDescent="0.25">
      <c r="A130" s="6" t="s">
        <v>138</v>
      </c>
      <c r="B130" s="1" t="s">
        <v>101</v>
      </c>
      <c r="C130" s="1" t="s">
        <v>64</v>
      </c>
      <c r="D130" s="1" t="s">
        <v>18</v>
      </c>
      <c r="E130" s="2"/>
      <c r="F130" s="2"/>
    </row>
    <row r="131" spans="1:22" x14ac:dyDescent="0.25">
      <c r="A131" s="6" t="s">
        <v>139</v>
      </c>
      <c r="B131" s="1" t="s">
        <v>61</v>
      </c>
      <c r="C131" s="1" t="s">
        <v>64</v>
      </c>
      <c r="D131" s="1" t="s">
        <v>10</v>
      </c>
    </row>
    <row r="132" spans="1:22" x14ac:dyDescent="0.25">
      <c r="A132" s="6" t="s">
        <v>140</v>
      </c>
      <c r="B132" s="1" t="s">
        <v>102</v>
      </c>
      <c r="C132" s="1" t="s">
        <v>70</v>
      </c>
      <c r="D132" s="19">
        <f>E128/E2</f>
        <v>15.172679868583659</v>
      </c>
    </row>
    <row r="133" spans="1:22" s="5" customFormat="1" ht="31.5" x14ac:dyDescent="0.25">
      <c r="A133" s="18" t="s">
        <v>142</v>
      </c>
      <c r="B133" s="3" t="s">
        <v>98</v>
      </c>
      <c r="C133" s="3" t="s">
        <v>64</v>
      </c>
      <c r="D133" s="3" t="s">
        <v>52</v>
      </c>
      <c r="E133" s="17"/>
      <c r="F133" s="11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:22" x14ac:dyDescent="0.25">
      <c r="A134" s="6" t="s">
        <v>143</v>
      </c>
      <c r="B134" s="1" t="s">
        <v>99</v>
      </c>
      <c r="C134" s="1" t="s">
        <v>70</v>
      </c>
      <c r="D134" s="1">
        <f>E135</f>
        <v>4762.96</v>
      </c>
    </row>
    <row r="135" spans="1:22" ht="31.5" x14ac:dyDescent="0.25">
      <c r="A135" s="6" t="s">
        <v>144</v>
      </c>
      <c r="B135" s="1" t="s">
        <v>100</v>
      </c>
      <c r="C135" s="1" t="s">
        <v>64</v>
      </c>
      <c r="D135" s="1" t="s">
        <v>52</v>
      </c>
      <c r="E135" s="17">
        <v>4762.96</v>
      </c>
    </row>
    <row r="136" spans="1:22" x14ac:dyDescent="0.25">
      <c r="A136" s="6" t="s">
        <v>145</v>
      </c>
      <c r="B136" s="1" t="s">
        <v>101</v>
      </c>
      <c r="C136" s="1" t="s">
        <v>64</v>
      </c>
      <c r="D136" s="1" t="s">
        <v>141</v>
      </c>
    </row>
    <row r="137" spans="1:22" x14ac:dyDescent="0.25">
      <c r="A137" s="6" t="s">
        <v>146</v>
      </c>
      <c r="B137" s="1" t="s">
        <v>61</v>
      </c>
      <c r="C137" s="1" t="s">
        <v>64</v>
      </c>
      <c r="D137" s="1" t="s">
        <v>10</v>
      </c>
    </row>
    <row r="138" spans="1:22" x14ac:dyDescent="0.25">
      <c r="A138" s="6" t="s">
        <v>147</v>
      </c>
      <c r="B138" s="1" t="s">
        <v>102</v>
      </c>
      <c r="C138" s="1" t="s">
        <v>70</v>
      </c>
      <c r="D138" s="19">
        <f>E135/E2</f>
        <v>1.4356210627844592</v>
      </c>
    </row>
    <row r="139" spans="1:22" s="5" customFormat="1" ht="31.5" x14ac:dyDescent="0.25">
      <c r="A139" s="18" t="s">
        <v>148</v>
      </c>
      <c r="B139" s="3" t="s">
        <v>98</v>
      </c>
      <c r="C139" s="3" t="s">
        <v>64</v>
      </c>
      <c r="D139" s="3" t="s">
        <v>53</v>
      </c>
      <c r="E139" s="9">
        <v>474</v>
      </c>
      <c r="F139" s="12">
        <v>44</v>
      </c>
      <c r="G139" s="4">
        <v>699.36</v>
      </c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:22" x14ac:dyDescent="0.25">
      <c r="A140" s="6" t="s">
        <v>149</v>
      </c>
      <c r="B140" s="1" t="s">
        <v>99</v>
      </c>
      <c r="C140" s="1" t="s">
        <v>70</v>
      </c>
      <c r="D140" s="1">
        <f>E139</f>
        <v>474</v>
      </c>
      <c r="E140" s="17">
        <v>14</v>
      </c>
    </row>
    <row r="141" spans="1:22" ht="31.5" x14ac:dyDescent="0.25">
      <c r="A141" s="6" t="s">
        <v>150</v>
      </c>
      <c r="B141" s="1" t="s">
        <v>100</v>
      </c>
      <c r="C141" s="1" t="s">
        <v>64</v>
      </c>
      <c r="D141" s="1" t="s">
        <v>53</v>
      </c>
    </row>
    <row r="142" spans="1:22" ht="31.5" x14ac:dyDescent="0.25">
      <c r="A142" s="6" t="s">
        <v>151</v>
      </c>
      <c r="B142" s="1" t="s">
        <v>101</v>
      </c>
      <c r="C142" s="1" t="s">
        <v>64</v>
      </c>
      <c r="D142" s="1" t="s">
        <v>372</v>
      </c>
    </row>
    <row r="143" spans="1:22" x14ac:dyDescent="0.25">
      <c r="A143" s="6" t="s">
        <v>152</v>
      </c>
      <c r="B143" s="1" t="s">
        <v>61</v>
      </c>
      <c r="C143" s="1" t="s">
        <v>64</v>
      </c>
      <c r="D143" s="1" t="s">
        <v>10</v>
      </c>
    </row>
    <row r="144" spans="1:22" x14ac:dyDescent="0.25">
      <c r="A144" s="6" t="s">
        <v>153</v>
      </c>
      <c r="B144" s="1" t="s">
        <v>102</v>
      </c>
      <c r="C144" s="1" t="s">
        <v>70</v>
      </c>
      <c r="D144" s="19">
        <f>E139/F139</f>
        <v>10.772727272727273</v>
      </c>
    </row>
    <row r="145" spans="1:22" s="5" customFormat="1" ht="47.25" x14ac:dyDescent="0.25">
      <c r="A145" s="18" t="s">
        <v>399</v>
      </c>
      <c r="B145" s="3" t="s">
        <v>98</v>
      </c>
      <c r="C145" s="3" t="s">
        <v>64</v>
      </c>
      <c r="D145" s="3" t="s">
        <v>23</v>
      </c>
      <c r="E145" s="17"/>
      <c r="F145" s="1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:22" x14ac:dyDescent="0.25">
      <c r="A146" s="6" t="s">
        <v>400</v>
      </c>
      <c r="B146" s="1" t="s">
        <v>99</v>
      </c>
      <c r="C146" s="1" t="s">
        <v>70</v>
      </c>
      <c r="D146" s="1">
        <f>E147+E151</f>
        <v>490.32</v>
      </c>
      <c r="F146" s="1">
        <v>394.4</v>
      </c>
    </row>
    <row r="147" spans="1:22" ht="31.5" x14ac:dyDescent="0.25">
      <c r="A147" s="6" t="s">
        <v>401</v>
      </c>
      <c r="B147" s="1" t="s">
        <v>100</v>
      </c>
      <c r="C147" s="1" t="s">
        <v>64</v>
      </c>
      <c r="D147" s="1" t="s">
        <v>7</v>
      </c>
      <c r="E147" s="17">
        <v>0</v>
      </c>
      <c r="F147" s="25"/>
    </row>
    <row r="148" spans="1:22" x14ac:dyDescent="0.25">
      <c r="A148" s="6" t="s">
        <v>402</v>
      </c>
      <c r="B148" s="1" t="s">
        <v>101</v>
      </c>
      <c r="C148" s="1" t="s">
        <v>64</v>
      </c>
      <c r="D148" s="1" t="s">
        <v>24</v>
      </c>
      <c r="F148" s="25"/>
    </row>
    <row r="149" spans="1:22" x14ac:dyDescent="0.25">
      <c r="A149" s="6" t="s">
        <v>403</v>
      </c>
      <c r="B149" s="1" t="s">
        <v>61</v>
      </c>
      <c r="C149" s="1" t="s">
        <v>64</v>
      </c>
      <c r="D149" s="1" t="s">
        <v>154</v>
      </c>
    </row>
    <row r="150" spans="1:22" ht="31.5" x14ac:dyDescent="0.25">
      <c r="A150" s="6" t="s">
        <v>404</v>
      </c>
      <c r="B150" s="1" t="s">
        <v>102</v>
      </c>
      <c r="C150" s="1" t="s">
        <v>70</v>
      </c>
      <c r="D150" s="19">
        <f>E147/F146</f>
        <v>0</v>
      </c>
      <c r="F150" s="1" t="s">
        <v>261</v>
      </c>
    </row>
    <row r="151" spans="1:22" ht="31.5" x14ac:dyDescent="0.25">
      <c r="A151" s="6" t="s">
        <v>405</v>
      </c>
      <c r="B151" s="1" t="s">
        <v>100</v>
      </c>
      <c r="C151" s="1" t="s">
        <v>64</v>
      </c>
      <c r="D151" s="1" t="s">
        <v>6</v>
      </c>
      <c r="E151" s="9">
        <v>490.32</v>
      </c>
      <c r="F151" s="7">
        <v>394.4</v>
      </c>
      <c r="G151" s="17">
        <v>220.64</v>
      </c>
    </row>
    <row r="152" spans="1:22" x14ac:dyDescent="0.25">
      <c r="A152" s="6" t="s">
        <v>406</v>
      </c>
      <c r="B152" s="1" t="s">
        <v>101</v>
      </c>
      <c r="C152" s="1" t="s">
        <v>64</v>
      </c>
      <c r="D152" s="1" t="s">
        <v>25</v>
      </c>
    </row>
    <row r="153" spans="1:22" x14ac:dyDescent="0.25">
      <c r="A153" s="6" t="s">
        <v>407</v>
      </c>
      <c r="B153" s="1" t="s">
        <v>61</v>
      </c>
      <c r="C153" s="1" t="s">
        <v>64</v>
      </c>
      <c r="D153" s="1" t="s">
        <v>10</v>
      </c>
    </row>
    <row r="154" spans="1:22" x14ac:dyDescent="0.25">
      <c r="A154" s="6" t="s">
        <v>408</v>
      </c>
      <c r="B154" s="1" t="s">
        <v>102</v>
      </c>
      <c r="C154" s="1" t="s">
        <v>70</v>
      </c>
      <c r="D154" s="19">
        <f>E151/F151</f>
        <v>1.2432048681541583</v>
      </c>
    </row>
    <row r="155" spans="1:22" s="5" customFormat="1" ht="63" x14ac:dyDescent="0.25">
      <c r="A155" s="18" t="s">
        <v>155</v>
      </c>
      <c r="B155" s="3" t="s">
        <v>98</v>
      </c>
      <c r="C155" s="3" t="s">
        <v>64</v>
      </c>
      <c r="D155" s="3" t="s">
        <v>26</v>
      </c>
      <c r="E155" s="17"/>
      <c r="F155" s="17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:22" x14ac:dyDescent="0.25">
      <c r="A156" s="6" t="s">
        <v>156</v>
      </c>
      <c r="B156" s="1" t="s">
        <v>99</v>
      </c>
      <c r="C156" s="1" t="s">
        <v>70</v>
      </c>
      <c r="D156" s="7">
        <f>E157+E161+E165+E169+E173+E177+E181+E185+E189+E193+E197+E201+E205</f>
        <v>81471.06</v>
      </c>
    </row>
    <row r="157" spans="1:22" ht="31.5" x14ac:dyDescent="0.25">
      <c r="A157" s="6" t="s">
        <v>157</v>
      </c>
      <c r="B157" s="1" t="s">
        <v>100</v>
      </c>
      <c r="C157" s="1" t="s">
        <v>64</v>
      </c>
      <c r="D157" s="1" t="s">
        <v>27</v>
      </c>
      <c r="E157" s="9">
        <f>689.91+645.96</f>
        <v>1335.87</v>
      </c>
      <c r="F157" s="9"/>
      <c r="G157" s="17">
        <f>478.41+1151.24</f>
        <v>1629.65</v>
      </c>
    </row>
    <row r="158" spans="1:22" x14ac:dyDescent="0.25">
      <c r="A158" s="6" t="s">
        <v>158</v>
      </c>
      <c r="B158" s="1" t="s">
        <v>101</v>
      </c>
      <c r="C158" s="1" t="s">
        <v>64</v>
      </c>
      <c r="D158" s="1" t="s">
        <v>22</v>
      </c>
    </row>
    <row r="159" spans="1:22" x14ac:dyDescent="0.25">
      <c r="A159" s="6" t="s">
        <v>159</v>
      </c>
      <c r="B159" s="1" t="s">
        <v>61</v>
      </c>
      <c r="C159" s="1" t="s">
        <v>64</v>
      </c>
      <c r="D159" s="1" t="s">
        <v>10</v>
      </c>
    </row>
    <row r="160" spans="1:22" x14ac:dyDescent="0.25">
      <c r="A160" s="6" t="s">
        <v>160</v>
      </c>
      <c r="B160" s="1" t="s">
        <v>102</v>
      </c>
      <c r="C160" s="1" t="s">
        <v>70</v>
      </c>
      <c r="D160" s="19">
        <f>E157/E2</f>
        <v>0.402649425807035</v>
      </c>
    </row>
    <row r="161" spans="1:7" ht="31.5" x14ac:dyDescent="0.25">
      <c r="A161" s="6" t="s">
        <v>161</v>
      </c>
      <c r="B161" s="1" t="s">
        <v>100</v>
      </c>
      <c r="C161" s="1" t="s">
        <v>64</v>
      </c>
      <c r="D161" s="1" t="s">
        <v>28</v>
      </c>
      <c r="E161" s="9">
        <v>3956.36</v>
      </c>
      <c r="F161" s="9"/>
      <c r="G161" s="17">
        <f>543.97+3662.74</f>
        <v>4206.71</v>
      </c>
    </row>
    <row r="162" spans="1:7" x14ac:dyDescent="0.25">
      <c r="A162" s="6" t="s">
        <v>162</v>
      </c>
      <c r="B162" s="1" t="s">
        <v>101</v>
      </c>
      <c r="C162" s="1" t="s">
        <v>64</v>
      </c>
      <c r="D162" s="1" t="s">
        <v>373</v>
      </c>
    </row>
    <row r="163" spans="1:7" x14ac:dyDescent="0.25">
      <c r="A163" s="6" t="s">
        <v>163</v>
      </c>
      <c r="B163" s="1" t="s">
        <v>61</v>
      </c>
      <c r="C163" s="1" t="s">
        <v>64</v>
      </c>
      <c r="D163" s="1" t="s">
        <v>10</v>
      </c>
    </row>
    <row r="164" spans="1:7" x14ac:dyDescent="0.25">
      <c r="A164" s="6" t="s">
        <v>164</v>
      </c>
      <c r="B164" s="1" t="s">
        <v>102</v>
      </c>
      <c r="C164" s="1" t="s">
        <v>70</v>
      </c>
      <c r="D164" s="19">
        <f>E161/E2</f>
        <v>1.1925008288874823</v>
      </c>
    </row>
    <row r="165" spans="1:7" ht="31.5" x14ac:dyDescent="0.25">
      <c r="A165" s="6" t="s">
        <v>409</v>
      </c>
      <c r="B165" s="1" t="s">
        <v>100</v>
      </c>
      <c r="C165" s="1" t="s">
        <v>64</v>
      </c>
      <c r="D165" s="1" t="s">
        <v>3</v>
      </c>
      <c r="E165" s="9">
        <v>2181.62</v>
      </c>
      <c r="F165" s="9"/>
      <c r="G165" s="17">
        <f>700.7+1927.92</f>
        <v>2628.62</v>
      </c>
    </row>
    <row r="166" spans="1:7" x14ac:dyDescent="0.25">
      <c r="A166" s="6" t="s">
        <v>410</v>
      </c>
      <c r="B166" s="1" t="s">
        <v>101</v>
      </c>
      <c r="C166" s="1" t="s">
        <v>64</v>
      </c>
      <c r="D166" s="1" t="s">
        <v>29</v>
      </c>
    </row>
    <row r="167" spans="1:7" x14ac:dyDescent="0.25">
      <c r="A167" s="6" t="s">
        <v>411</v>
      </c>
      <c r="B167" s="1" t="s">
        <v>61</v>
      </c>
      <c r="C167" s="1" t="s">
        <v>64</v>
      </c>
      <c r="D167" s="1" t="s">
        <v>10</v>
      </c>
    </row>
    <row r="168" spans="1:7" x14ac:dyDescent="0.25">
      <c r="A168" s="6" t="s">
        <v>412</v>
      </c>
      <c r="B168" s="1" t="s">
        <v>102</v>
      </c>
      <c r="C168" s="1" t="s">
        <v>70</v>
      </c>
      <c r="D168" s="19">
        <f>E165/E2</f>
        <v>0.65757000331554993</v>
      </c>
    </row>
    <row r="169" spans="1:7" ht="31.5" x14ac:dyDescent="0.25">
      <c r="A169" s="6" t="s">
        <v>413</v>
      </c>
      <c r="B169" s="1" t="s">
        <v>100</v>
      </c>
      <c r="C169" s="1" t="s">
        <v>64</v>
      </c>
      <c r="D169" s="1" t="s">
        <v>2</v>
      </c>
      <c r="E169" s="17">
        <v>33076.85</v>
      </c>
      <c r="F169" s="9"/>
      <c r="G169" s="17">
        <f>1226.22+34089.37</f>
        <v>35315.590000000004</v>
      </c>
    </row>
    <row r="170" spans="1:7" ht="31.5" x14ac:dyDescent="0.25">
      <c r="A170" s="6" t="s">
        <v>414</v>
      </c>
      <c r="B170" s="1" t="s">
        <v>101</v>
      </c>
      <c r="C170" s="1" t="s">
        <v>64</v>
      </c>
      <c r="D170" s="1" t="s">
        <v>374</v>
      </c>
    </row>
    <row r="171" spans="1:7" x14ac:dyDescent="0.25">
      <c r="A171" s="6" t="s">
        <v>415</v>
      </c>
      <c r="B171" s="1" t="s">
        <v>61</v>
      </c>
      <c r="C171" s="1" t="s">
        <v>64</v>
      </c>
      <c r="D171" s="1" t="s">
        <v>10</v>
      </c>
    </row>
    <row r="172" spans="1:7" x14ac:dyDescent="0.25">
      <c r="A172" s="6" t="s">
        <v>416</v>
      </c>
      <c r="B172" s="1" t="s">
        <v>102</v>
      </c>
      <c r="C172" s="1" t="s">
        <v>70</v>
      </c>
      <c r="D172" s="19">
        <f>E169/E2</f>
        <v>9.9698134249630765</v>
      </c>
    </row>
    <row r="173" spans="1:7" ht="47.25" x14ac:dyDescent="0.25">
      <c r="A173" s="6" t="s">
        <v>417</v>
      </c>
      <c r="B173" s="1" t="s">
        <v>100</v>
      </c>
      <c r="C173" s="1" t="s">
        <v>64</v>
      </c>
      <c r="D173" s="1" t="s">
        <v>31</v>
      </c>
      <c r="E173" s="17">
        <f>6107.73+14405.69</f>
        <v>20513.419999999998</v>
      </c>
      <c r="F173" s="9"/>
      <c r="G173" s="17">
        <f>18510.78+4793.41</f>
        <v>23304.19</v>
      </c>
    </row>
    <row r="174" spans="1:7" x14ac:dyDescent="0.25">
      <c r="A174" s="6" t="s">
        <v>418</v>
      </c>
      <c r="B174" s="1" t="s">
        <v>101</v>
      </c>
      <c r="C174" s="1" t="s">
        <v>64</v>
      </c>
      <c r="D174" s="1" t="s">
        <v>32</v>
      </c>
    </row>
    <row r="175" spans="1:7" x14ac:dyDescent="0.25">
      <c r="A175" s="6" t="s">
        <v>419</v>
      </c>
      <c r="B175" s="1" t="s">
        <v>61</v>
      </c>
      <c r="C175" s="1" t="s">
        <v>64</v>
      </c>
      <c r="D175" s="1" t="s">
        <v>10</v>
      </c>
    </row>
    <row r="176" spans="1:7" x14ac:dyDescent="0.25">
      <c r="A176" s="6" t="s">
        <v>420</v>
      </c>
      <c r="B176" s="1" t="s">
        <v>102</v>
      </c>
      <c r="C176" s="1" t="s">
        <v>70</v>
      </c>
      <c r="D176" s="19">
        <f>E173/E2</f>
        <v>6.1830243843626604</v>
      </c>
    </row>
    <row r="177" spans="1:7" ht="31.5" x14ac:dyDescent="0.25">
      <c r="A177" s="6" t="s">
        <v>421</v>
      </c>
      <c r="B177" s="1" t="s">
        <v>100</v>
      </c>
      <c r="C177" s="1" t="s">
        <v>64</v>
      </c>
      <c r="D177" s="1" t="s">
        <v>33</v>
      </c>
      <c r="E177" s="17">
        <f>11300.09</f>
        <v>11300.09</v>
      </c>
      <c r="F177" s="9"/>
      <c r="G177" s="17">
        <f>11300.09+1652.43</f>
        <v>12952.52</v>
      </c>
    </row>
    <row r="178" spans="1:7" x14ac:dyDescent="0.25">
      <c r="A178" s="6" t="s">
        <v>422</v>
      </c>
      <c r="B178" s="1" t="s">
        <v>101</v>
      </c>
      <c r="C178" s="1" t="s">
        <v>64</v>
      </c>
      <c r="D178" s="1" t="s">
        <v>34</v>
      </c>
    </row>
    <row r="179" spans="1:7" x14ac:dyDescent="0.25">
      <c r="A179" s="6" t="s">
        <v>423</v>
      </c>
      <c r="B179" s="1" t="s">
        <v>61</v>
      </c>
      <c r="C179" s="1" t="s">
        <v>64</v>
      </c>
      <c r="D179" s="1" t="s">
        <v>10</v>
      </c>
    </row>
    <row r="180" spans="1:7" x14ac:dyDescent="0.25">
      <c r="A180" s="6" t="s">
        <v>424</v>
      </c>
      <c r="B180" s="1" t="s">
        <v>102</v>
      </c>
      <c r="C180" s="1" t="s">
        <v>70</v>
      </c>
      <c r="D180" s="19">
        <f>E177/E2</f>
        <v>3.406001145371794</v>
      </c>
    </row>
    <row r="181" spans="1:7" ht="31.5" x14ac:dyDescent="0.25">
      <c r="A181" s="6" t="s">
        <v>425</v>
      </c>
      <c r="B181" s="1" t="s">
        <v>100</v>
      </c>
      <c r="C181" s="1" t="s">
        <v>64</v>
      </c>
      <c r="D181" s="1" t="s">
        <v>35</v>
      </c>
      <c r="E181" s="9">
        <v>3276.89</v>
      </c>
      <c r="F181" s="9"/>
      <c r="G181" s="17">
        <v>4589.04</v>
      </c>
    </row>
    <row r="182" spans="1:7" x14ac:dyDescent="0.25">
      <c r="A182" s="6" t="s">
        <v>426</v>
      </c>
      <c r="B182" s="1" t="s">
        <v>101</v>
      </c>
      <c r="C182" s="1" t="s">
        <v>64</v>
      </c>
      <c r="D182" s="1" t="s">
        <v>24</v>
      </c>
    </row>
    <row r="183" spans="1:7" x14ac:dyDescent="0.25">
      <c r="A183" s="6" t="s">
        <v>427</v>
      </c>
      <c r="B183" s="1" t="s">
        <v>61</v>
      </c>
      <c r="C183" s="1" t="s">
        <v>64</v>
      </c>
      <c r="D183" s="1" t="s">
        <v>10</v>
      </c>
    </row>
    <row r="184" spans="1:7" x14ac:dyDescent="0.25">
      <c r="A184" s="6" t="s">
        <v>428</v>
      </c>
      <c r="B184" s="1" t="s">
        <v>102</v>
      </c>
      <c r="C184" s="1" t="s">
        <v>70</v>
      </c>
      <c r="D184" s="19">
        <f>E181/E2</f>
        <v>0.98769930976278753</v>
      </c>
    </row>
    <row r="185" spans="1:7" ht="31.5" x14ac:dyDescent="0.25">
      <c r="A185" s="6" t="s">
        <v>429</v>
      </c>
      <c r="B185" s="1" t="s">
        <v>100</v>
      </c>
      <c r="C185" s="1" t="s">
        <v>64</v>
      </c>
      <c r="D185" s="1" t="s">
        <v>36</v>
      </c>
      <c r="E185" s="9">
        <v>2394.0500000000002</v>
      </c>
      <c r="F185" s="9"/>
      <c r="G185" s="17">
        <v>2992.57</v>
      </c>
    </row>
    <row r="186" spans="1:7" x14ac:dyDescent="0.25">
      <c r="A186" s="6" t="s">
        <v>430</v>
      </c>
      <c r="B186" s="1" t="s">
        <v>101</v>
      </c>
      <c r="C186" s="1" t="s">
        <v>64</v>
      </c>
      <c r="D186" s="1" t="s">
        <v>30</v>
      </c>
    </row>
    <row r="187" spans="1:7" x14ac:dyDescent="0.25">
      <c r="A187" s="6" t="s">
        <v>431</v>
      </c>
      <c r="B187" s="1" t="s">
        <v>61</v>
      </c>
      <c r="C187" s="1" t="s">
        <v>64</v>
      </c>
      <c r="D187" s="1" t="s">
        <v>10</v>
      </c>
    </row>
    <row r="188" spans="1:7" x14ac:dyDescent="0.25">
      <c r="A188" s="6" t="s">
        <v>432</v>
      </c>
      <c r="B188" s="1" t="s">
        <v>102</v>
      </c>
      <c r="C188" s="1" t="s">
        <v>70</v>
      </c>
      <c r="D188" s="19">
        <f>E185/E2</f>
        <v>0.7215993007203787</v>
      </c>
    </row>
    <row r="189" spans="1:7" ht="31.5" x14ac:dyDescent="0.25">
      <c r="A189" s="6" t="s">
        <v>433</v>
      </c>
      <c r="B189" s="1" t="s">
        <v>100</v>
      </c>
      <c r="C189" s="1" t="s">
        <v>64</v>
      </c>
      <c r="D189" s="1" t="s">
        <v>258</v>
      </c>
      <c r="E189" s="9">
        <v>2265.33</v>
      </c>
      <c r="F189" s="9"/>
      <c r="G189" s="17">
        <v>2265.33</v>
      </c>
    </row>
    <row r="190" spans="1:7" x14ac:dyDescent="0.25">
      <c r="A190" s="6" t="s">
        <v>434</v>
      </c>
      <c r="B190" s="1" t="s">
        <v>101</v>
      </c>
      <c r="C190" s="1" t="s">
        <v>64</v>
      </c>
      <c r="D190" s="1" t="s">
        <v>34</v>
      </c>
    </row>
    <row r="191" spans="1:7" x14ac:dyDescent="0.25">
      <c r="A191" s="6" t="s">
        <v>435</v>
      </c>
      <c r="B191" s="1" t="s">
        <v>61</v>
      </c>
      <c r="C191" s="1" t="s">
        <v>64</v>
      </c>
      <c r="D191" s="1" t="s">
        <v>10</v>
      </c>
    </row>
    <row r="192" spans="1:7" x14ac:dyDescent="0.25">
      <c r="A192" s="6" t="s">
        <v>436</v>
      </c>
      <c r="B192" s="1" t="s">
        <v>102</v>
      </c>
      <c r="C192" s="1" t="s">
        <v>70</v>
      </c>
      <c r="D192" s="19">
        <f>E189/E2</f>
        <v>0.6828013382765169</v>
      </c>
    </row>
    <row r="193" spans="1:8" ht="31.5" x14ac:dyDescent="0.25">
      <c r="A193" s="6" t="s">
        <v>437</v>
      </c>
      <c r="B193" s="1" t="s">
        <v>100</v>
      </c>
      <c r="C193" s="1" t="s">
        <v>64</v>
      </c>
      <c r="D193" s="19" t="s">
        <v>375</v>
      </c>
      <c r="E193" s="9">
        <v>1170.58</v>
      </c>
      <c r="F193" s="9"/>
      <c r="G193" s="17">
        <v>0</v>
      </c>
      <c r="H193" s="17" t="s">
        <v>383</v>
      </c>
    </row>
    <row r="194" spans="1:8" x14ac:dyDescent="0.25">
      <c r="A194" s="6" t="s">
        <v>438</v>
      </c>
      <c r="B194" s="1" t="s">
        <v>101</v>
      </c>
      <c r="C194" s="1" t="s">
        <v>64</v>
      </c>
      <c r="D194" s="19" t="s">
        <v>24</v>
      </c>
    </row>
    <row r="195" spans="1:8" x14ac:dyDescent="0.25">
      <c r="A195" s="6" t="s">
        <v>439</v>
      </c>
      <c r="B195" s="1" t="s">
        <v>61</v>
      </c>
      <c r="C195" s="1" t="s">
        <v>64</v>
      </c>
      <c r="D195" s="19" t="s">
        <v>10</v>
      </c>
    </row>
    <row r="196" spans="1:8" x14ac:dyDescent="0.25">
      <c r="A196" s="6" t="s">
        <v>440</v>
      </c>
      <c r="B196" s="1" t="s">
        <v>102</v>
      </c>
      <c r="C196" s="1" t="s">
        <v>70</v>
      </c>
      <c r="D196" s="19">
        <f>E193/E2</f>
        <v>0.35282876691683995</v>
      </c>
    </row>
    <row r="197" spans="1:8" ht="31.5" x14ac:dyDescent="0.25">
      <c r="A197" s="6" t="s">
        <v>457</v>
      </c>
      <c r="B197" s="1" t="s">
        <v>100</v>
      </c>
      <c r="C197" s="1" t="s">
        <v>64</v>
      </c>
      <c r="D197" s="19" t="s">
        <v>259</v>
      </c>
      <c r="E197" s="17">
        <v>0</v>
      </c>
      <c r="G197" s="17">
        <v>0</v>
      </c>
      <c r="H197" s="17" t="s">
        <v>386</v>
      </c>
    </row>
    <row r="198" spans="1:8" x14ac:dyDescent="0.25">
      <c r="A198" s="6" t="s">
        <v>458</v>
      </c>
      <c r="B198" s="1" t="s">
        <v>101</v>
      </c>
      <c r="C198" s="1" t="s">
        <v>64</v>
      </c>
      <c r="D198" s="19" t="s">
        <v>24</v>
      </c>
    </row>
    <row r="199" spans="1:8" x14ac:dyDescent="0.25">
      <c r="A199" s="6" t="s">
        <v>459</v>
      </c>
      <c r="B199" s="1" t="s">
        <v>61</v>
      </c>
      <c r="C199" s="1" t="s">
        <v>64</v>
      </c>
      <c r="D199" s="19" t="s">
        <v>10</v>
      </c>
    </row>
    <row r="200" spans="1:8" x14ac:dyDescent="0.25">
      <c r="A200" s="6" t="s">
        <v>460</v>
      </c>
      <c r="B200" s="1" t="s">
        <v>102</v>
      </c>
      <c r="C200" s="1" t="s">
        <v>70</v>
      </c>
      <c r="D200" s="19">
        <f>E197/E2</f>
        <v>0</v>
      </c>
    </row>
    <row r="201" spans="1:8" ht="31.5" x14ac:dyDescent="0.25">
      <c r="A201" s="6" t="s">
        <v>461</v>
      </c>
      <c r="B201" s="1" t="s">
        <v>100</v>
      </c>
      <c r="C201" s="1" t="s">
        <v>64</v>
      </c>
      <c r="D201" s="19" t="s">
        <v>257</v>
      </c>
      <c r="E201" s="17">
        <v>0</v>
      </c>
      <c r="G201" s="17">
        <v>1255.33</v>
      </c>
      <c r="H201" s="17" t="s">
        <v>386</v>
      </c>
    </row>
    <row r="202" spans="1:8" x14ac:dyDescent="0.25">
      <c r="A202" s="6" t="s">
        <v>462</v>
      </c>
      <c r="B202" s="1" t="s">
        <v>101</v>
      </c>
      <c r="C202" s="1" t="s">
        <v>64</v>
      </c>
      <c r="D202" s="19" t="s">
        <v>24</v>
      </c>
    </row>
    <row r="203" spans="1:8" x14ac:dyDescent="0.25">
      <c r="A203" s="6" t="s">
        <v>463</v>
      </c>
      <c r="B203" s="1" t="s">
        <v>61</v>
      </c>
      <c r="C203" s="1" t="s">
        <v>64</v>
      </c>
      <c r="D203" s="19" t="s">
        <v>10</v>
      </c>
    </row>
    <row r="204" spans="1:8" x14ac:dyDescent="0.25">
      <c r="A204" s="6" t="s">
        <v>464</v>
      </c>
      <c r="B204" s="1" t="s">
        <v>102</v>
      </c>
      <c r="C204" s="1" t="s">
        <v>70</v>
      </c>
      <c r="D204" s="19">
        <f>E201/E2</f>
        <v>0</v>
      </c>
    </row>
    <row r="205" spans="1:8" ht="47.25" x14ac:dyDescent="0.25">
      <c r="A205" s="6" t="s">
        <v>465</v>
      </c>
      <c r="B205" s="1" t="s">
        <v>100</v>
      </c>
      <c r="C205" s="1" t="s">
        <v>64</v>
      </c>
      <c r="D205" s="1" t="s">
        <v>255</v>
      </c>
      <c r="F205" s="14"/>
      <c r="H205" s="17" t="s">
        <v>387</v>
      </c>
    </row>
    <row r="206" spans="1:8" x14ac:dyDescent="0.25">
      <c r="A206" s="6" t="s">
        <v>466</v>
      </c>
      <c r="B206" s="1" t="s">
        <v>101</v>
      </c>
      <c r="C206" s="1" t="s">
        <v>64</v>
      </c>
      <c r="D206" s="1" t="s">
        <v>24</v>
      </c>
      <c r="F206" s="13"/>
    </row>
    <row r="207" spans="1:8" x14ac:dyDescent="0.25">
      <c r="A207" s="6" t="s">
        <v>467</v>
      </c>
      <c r="B207" s="1" t="s">
        <v>61</v>
      </c>
      <c r="C207" s="1" t="s">
        <v>64</v>
      </c>
      <c r="D207" s="1" t="s">
        <v>10</v>
      </c>
      <c r="E207" s="17">
        <v>0</v>
      </c>
      <c r="G207" s="17">
        <v>0</v>
      </c>
    </row>
    <row r="208" spans="1:8" x14ac:dyDescent="0.25">
      <c r="A208" s="6" t="s">
        <v>468</v>
      </c>
      <c r="B208" s="1" t="s">
        <v>102</v>
      </c>
      <c r="C208" s="1" t="s">
        <v>70</v>
      </c>
      <c r="D208" s="19">
        <f>E207/E2</f>
        <v>0</v>
      </c>
    </row>
    <row r="209" spans="1:7" ht="47.25" x14ac:dyDescent="0.25">
      <c r="A209" s="18" t="s">
        <v>165</v>
      </c>
      <c r="B209" s="3" t="s">
        <v>98</v>
      </c>
      <c r="C209" s="3" t="s">
        <v>64</v>
      </c>
      <c r="D209" s="3" t="s">
        <v>37</v>
      </c>
    </row>
    <row r="210" spans="1:7" x14ac:dyDescent="0.25">
      <c r="A210" s="6" t="s">
        <v>166</v>
      </c>
      <c r="B210" s="1" t="s">
        <v>99</v>
      </c>
      <c r="C210" s="1" t="s">
        <v>70</v>
      </c>
      <c r="D210" s="7">
        <f>E211+E215+E219+E223+E227+E231+E235+E239+E243+E247+E251</f>
        <v>93859.59599999999</v>
      </c>
    </row>
    <row r="211" spans="1:7" ht="31.5" x14ac:dyDescent="0.25">
      <c r="A211" s="6" t="s">
        <v>167</v>
      </c>
      <c r="B211" s="1" t="s">
        <v>100</v>
      </c>
      <c r="C211" s="1" t="s">
        <v>64</v>
      </c>
      <c r="D211" s="1" t="s">
        <v>376</v>
      </c>
      <c r="E211" s="9">
        <f>2148.426</f>
        <v>2148.4259999999999</v>
      </c>
      <c r="F211" s="9">
        <v>1</v>
      </c>
      <c r="G211" s="17">
        <v>2148.42</v>
      </c>
    </row>
    <row r="212" spans="1:7" x14ac:dyDescent="0.25">
      <c r="A212" s="6" t="s">
        <v>168</v>
      </c>
      <c r="B212" s="1" t="s">
        <v>101</v>
      </c>
      <c r="C212" s="1" t="s">
        <v>64</v>
      </c>
      <c r="D212" s="1" t="s">
        <v>377</v>
      </c>
    </row>
    <row r="213" spans="1:7" x14ac:dyDescent="0.25">
      <c r="A213" s="6" t="s">
        <v>169</v>
      </c>
      <c r="B213" s="1" t="s">
        <v>61</v>
      </c>
      <c r="C213" s="1" t="s">
        <v>64</v>
      </c>
      <c r="D213" s="1" t="s">
        <v>10</v>
      </c>
    </row>
    <row r="214" spans="1:7" x14ac:dyDescent="0.25">
      <c r="A214" s="6" t="s">
        <v>170</v>
      </c>
      <c r="B214" s="1" t="s">
        <v>102</v>
      </c>
      <c r="C214" s="1" t="s">
        <v>70</v>
      </c>
      <c r="D214" s="19">
        <f>E211/F211</f>
        <v>2148.4259999999999</v>
      </c>
    </row>
    <row r="215" spans="1:7" ht="31.5" x14ac:dyDescent="0.25">
      <c r="A215" s="6" t="s">
        <v>171</v>
      </c>
      <c r="B215" s="1" t="s">
        <v>100</v>
      </c>
      <c r="C215" s="1" t="s">
        <v>64</v>
      </c>
      <c r="D215" s="1" t="s">
        <v>378</v>
      </c>
      <c r="E215" s="9">
        <f>9734.91</f>
        <v>9734.91</v>
      </c>
      <c r="F215" s="9">
        <v>1</v>
      </c>
      <c r="G215" s="17">
        <v>9734.06</v>
      </c>
    </row>
    <row r="216" spans="1:7" x14ac:dyDescent="0.25">
      <c r="A216" s="6" t="s">
        <v>172</v>
      </c>
      <c r="B216" s="1" t="s">
        <v>101</v>
      </c>
      <c r="C216" s="1" t="s">
        <v>64</v>
      </c>
      <c r="D216" s="1" t="s">
        <v>377</v>
      </c>
    </row>
    <row r="217" spans="1:7" x14ac:dyDescent="0.25">
      <c r="A217" s="6" t="s">
        <v>173</v>
      </c>
      <c r="B217" s="1" t="s">
        <v>61</v>
      </c>
      <c r="C217" s="1" t="s">
        <v>64</v>
      </c>
      <c r="D217" s="1" t="s">
        <v>10</v>
      </c>
    </row>
    <row r="218" spans="1:7" x14ac:dyDescent="0.25">
      <c r="A218" s="6" t="s">
        <v>174</v>
      </c>
      <c r="B218" s="1" t="s">
        <v>102</v>
      </c>
      <c r="C218" s="1" t="s">
        <v>70</v>
      </c>
      <c r="D218" s="19">
        <f>E215/F215</f>
        <v>9734.91</v>
      </c>
    </row>
    <row r="219" spans="1:7" ht="31.5" x14ac:dyDescent="0.25">
      <c r="A219" s="6" t="s">
        <v>175</v>
      </c>
      <c r="B219" s="1" t="s">
        <v>100</v>
      </c>
      <c r="C219" s="1" t="s">
        <v>64</v>
      </c>
      <c r="D219" s="1" t="s">
        <v>38</v>
      </c>
      <c r="E219" s="17">
        <f>4985.39</f>
        <v>4985.3900000000003</v>
      </c>
    </row>
    <row r="220" spans="1:7" x14ac:dyDescent="0.25">
      <c r="A220" s="6" t="s">
        <v>176</v>
      </c>
      <c r="B220" s="1" t="s">
        <v>101</v>
      </c>
      <c r="C220" s="1" t="s">
        <v>64</v>
      </c>
      <c r="D220" s="1" t="s">
        <v>24</v>
      </c>
    </row>
    <row r="221" spans="1:7" x14ac:dyDescent="0.25">
      <c r="A221" s="6" t="s">
        <v>177</v>
      </c>
      <c r="B221" s="1" t="s">
        <v>61</v>
      </c>
      <c r="C221" s="1" t="s">
        <v>64</v>
      </c>
      <c r="D221" s="1" t="s">
        <v>10</v>
      </c>
    </row>
    <row r="222" spans="1:7" x14ac:dyDescent="0.25">
      <c r="A222" s="6" t="s">
        <v>178</v>
      </c>
      <c r="B222" s="1" t="s">
        <v>102</v>
      </c>
      <c r="C222" s="1" t="s">
        <v>70</v>
      </c>
      <c r="D222" s="19">
        <f>E219/E2</f>
        <v>1.5026644964885314</v>
      </c>
    </row>
    <row r="223" spans="1:7" ht="31.5" x14ac:dyDescent="0.25">
      <c r="A223" s="6" t="s">
        <v>179</v>
      </c>
      <c r="B223" s="1" t="s">
        <v>100</v>
      </c>
      <c r="C223" s="1" t="s">
        <v>64</v>
      </c>
      <c r="D223" s="1" t="s">
        <v>39</v>
      </c>
      <c r="E223" s="17">
        <v>1805.49</v>
      </c>
    </row>
    <row r="224" spans="1:7" x14ac:dyDescent="0.25">
      <c r="A224" s="6" t="s">
        <v>180</v>
      </c>
      <c r="B224" s="1" t="s">
        <v>101</v>
      </c>
      <c r="C224" s="1" t="s">
        <v>64</v>
      </c>
      <c r="D224" s="1" t="s">
        <v>24</v>
      </c>
    </row>
    <row r="225" spans="1:6" x14ac:dyDescent="0.25">
      <c r="A225" s="6" t="s">
        <v>181</v>
      </c>
      <c r="B225" s="1" t="s">
        <v>61</v>
      </c>
      <c r="C225" s="1" t="s">
        <v>64</v>
      </c>
      <c r="D225" s="1" t="s">
        <v>10</v>
      </c>
    </row>
    <row r="226" spans="1:6" x14ac:dyDescent="0.25">
      <c r="A226" s="6" t="s">
        <v>182</v>
      </c>
      <c r="B226" s="1" t="s">
        <v>102</v>
      </c>
      <c r="C226" s="1" t="s">
        <v>70</v>
      </c>
      <c r="D226" s="19">
        <f>E223/E2</f>
        <v>0.54419929469210604</v>
      </c>
    </row>
    <row r="227" spans="1:6" ht="31.5" x14ac:dyDescent="0.25">
      <c r="A227" s="6" t="s">
        <v>183</v>
      </c>
      <c r="B227" s="1" t="s">
        <v>100</v>
      </c>
      <c r="C227" s="1" t="s">
        <v>64</v>
      </c>
      <c r="D227" s="1" t="s">
        <v>40</v>
      </c>
      <c r="E227" s="17">
        <f>7003.32+7791.16</f>
        <v>14794.48</v>
      </c>
      <c r="F227" s="17" t="s">
        <v>397</v>
      </c>
    </row>
    <row r="228" spans="1:6" x14ac:dyDescent="0.25">
      <c r="A228" s="6" t="s">
        <v>184</v>
      </c>
      <c r="B228" s="1" t="s">
        <v>101</v>
      </c>
      <c r="C228" s="1" t="s">
        <v>64</v>
      </c>
      <c r="D228" s="1" t="s">
        <v>24</v>
      </c>
    </row>
    <row r="229" spans="1:6" x14ac:dyDescent="0.25">
      <c r="A229" s="6" t="s">
        <v>185</v>
      </c>
      <c r="B229" s="1" t="s">
        <v>61</v>
      </c>
      <c r="C229" s="1" t="s">
        <v>64</v>
      </c>
      <c r="D229" s="1" t="s">
        <v>10</v>
      </c>
    </row>
    <row r="230" spans="1:6" x14ac:dyDescent="0.25">
      <c r="A230" s="6" t="s">
        <v>186</v>
      </c>
      <c r="B230" s="1" t="s">
        <v>102</v>
      </c>
      <c r="C230" s="1" t="s">
        <v>70</v>
      </c>
      <c r="D230" s="19">
        <f>E227/E2</f>
        <v>4.4592579196431261</v>
      </c>
    </row>
    <row r="231" spans="1:6" ht="31.5" x14ac:dyDescent="0.25">
      <c r="A231" s="6" t="s">
        <v>187</v>
      </c>
      <c r="B231" s="1" t="s">
        <v>100</v>
      </c>
      <c r="C231" s="1" t="s">
        <v>64</v>
      </c>
      <c r="D231" s="1" t="s">
        <v>248</v>
      </c>
      <c r="E231" s="17">
        <f>1559.69</f>
        <v>1559.69</v>
      </c>
    </row>
    <row r="232" spans="1:6" x14ac:dyDescent="0.25">
      <c r="A232" s="6" t="s">
        <v>188</v>
      </c>
      <c r="B232" s="1" t="s">
        <v>101</v>
      </c>
      <c r="C232" s="1" t="s">
        <v>64</v>
      </c>
      <c r="D232" s="1" t="s">
        <v>24</v>
      </c>
    </row>
    <row r="233" spans="1:6" x14ac:dyDescent="0.25">
      <c r="A233" s="6" t="s">
        <v>189</v>
      </c>
      <c r="B233" s="1" t="s">
        <v>61</v>
      </c>
      <c r="C233" s="1" t="s">
        <v>64</v>
      </c>
      <c r="D233" s="1" t="s">
        <v>10</v>
      </c>
    </row>
    <row r="234" spans="1:6" x14ac:dyDescent="0.25">
      <c r="A234" s="6" t="s">
        <v>190</v>
      </c>
      <c r="B234" s="1" t="s">
        <v>102</v>
      </c>
      <c r="C234" s="1" t="s">
        <v>70</v>
      </c>
      <c r="D234" s="19">
        <f>E231/E2</f>
        <v>0.47011182445670197</v>
      </c>
    </row>
    <row r="235" spans="1:6" ht="31.5" x14ac:dyDescent="0.25">
      <c r="A235" s="6" t="s">
        <v>191</v>
      </c>
      <c r="B235" s="1" t="s">
        <v>100</v>
      </c>
      <c r="C235" s="1" t="s">
        <v>64</v>
      </c>
      <c r="D235" s="1" t="s">
        <v>286</v>
      </c>
      <c r="E235" s="17">
        <v>5631.74</v>
      </c>
    </row>
    <row r="236" spans="1:6" x14ac:dyDescent="0.25">
      <c r="A236" s="6" t="s">
        <v>192</v>
      </c>
      <c r="B236" s="1" t="s">
        <v>101</v>
      </c>
      <c r="C236" s="1" t="s">
        <v>64</v>
      </c>
      <c r="D236" s="1" t="s">
        <v>24</v>
      </c>
    </row>
    <row r="237" spans="1:6" x14ac:dyDescent="0.25">
      <c r="A237" s="6" t="s">
        <v>193</v>
      </c>
      <c r="B237" s="1" t="s">
        <v>61</v>
      </c>
      <c r="C237" s="1" t="s">
        <v>64</v>
      </c>
      <c r="D237" s="1" t="s">
        <v>10</v>
      </c>
    </row>
    <row r="238" spans="1:6" x14ac:dyDescent="0.25">
      <c r="A238" s="6" t="s">
        <v>194</v>
      </c>
      <c r="B238" s="1" t="s">
        <v>102</v>
      </c>
      <c r="C238" s="1" t="s">
        <v>70</v>
      </c>
      <c r="D238" s="19">
        <f>E235/E2</f>
        <v>1.6974831961901318</v>
      </c>
    </row>
    <row r="239" spans="1:6" ht="31.5" x14ac:dyDescent="0.25">
      <c r="A239" s="6" t="s">
        <v>195</v>
      </c>
      <c r="B239" s="1" t="s">
        <v>100</v>
      </c>
      <c r="C239" s="1" t="s">
        <v>64</v>
      </c>
      <c r="D239" s="1" t="s">
        <v>41</v>
      </c>
      <c r="E239" s="17">
        <f>9323.91</f>
        <v>9323.91</v>
      </c>
    </row>
    <row r="240" spans="1:6" x14ac:dyDescent="0.25">
      <c r="A240" s="6" t="s">
        <v>196</v>
      </c>
      <c r="B240" s="1" t="s">
        <v>101</v>
      </c>
      <c r="C240" s="1" t="s">
        <v>64</v>
      </c>
      <c r="D240" s="1" t="s">
        <v>24</v>
      </c>
    </row>
    <row r="241" spans="1:6" x14ac:dyDescent="0.25">
      <c r="A241" s="6" t="s">
        <v>197</v>
      </c>
      <c r="B241" s="1" t="s">
        <v>61</v>
      </c>
      <c r="C241" s="1" t="s">
        <v>64</v>
      </c>
      <c r="D241" s="1" t="s">
        <v>10</v>
      </c>
    </row>
    <row r="242" spans="1:6" x14ac:dyDescent="0.25">
      <c r="A242" s="6" t="s">
        <v>198</v>
      </c>
      <c r="B242" s="1" t="s">
        <v>102</v>
      </c>
      <c r="C242" s="1" t="s">
        <v>70</v>
      </c>
      <c r="D242" s="19">
        <f>E239/E2</f>
        <v>2.8103535581879013</v>
      </c>
    </row>
    <row r="243" spans="1:6" ht="31.5" x14ac:dyDescent="0.25">
      <c r="A243" s="6" t="s">
        <v>274</v>
      </c>
      <c r="B243" s="1" t="s">
        <v>100</v>
      </c>
      <c r="C243" s="1" t="s">
        <v>64</v>
      </c>
      <c r="D243" s="1" t="s">
        <v>42</v>
      </c>
      <c r="E243" s="17">
        <f>102.33+307.01</f>
        <v>409.34</v>
      </c>
      <c r="F243" s="17" t="s">
        <v>256</v>
      </c>
    </row>
    <row r="244" spans="1:6" x14ac:dyDescent="0.25">
      <c r="A244" s="6" t="s">
        <v>275</v>
      </c>
      <c r="B244" s="1" t="s">
        <v>101</v>
      </c>
      <c r="C244" s="1" t="s">
        <v>64</v>
      </c>
      <c r="D244" s="1" t="s">
        <v>24</v>
      </c>
      <c r="F244" s="17" t="s">
        <v>10</v>
      </c>
    </row>
    <row r="245" spans="1:6" x14ac:dyDescent="0.25">
      <c r="A245" s="6" t="s">
        <v>276</v>
      </c>
      <c r="B245" s="1" t="s">
        <v>61</v>
      </c>
      <c r="C245" s="1" t="s">
        <v>64</v>
      </c>
      <c r="D245" s="1" t="s">
        <v>10</v>
      </c>
    </row>
    <row r="246" spans="1:6" x14ac:dyDescent="0.25">
      <c r="A246" s="6" t="s">
        <v>277</v>
      </c>
      <c r="B246" s="1" t="s">
        <v>102</v>
      </c>
      <c r="C246" s="1" t="s">
        <v>70</v>
      </c>
      <c r="D246" s="19">
        <f>E243/E2</f>
        <v>0.12338065527323146</v>
      </c>
    </row>
    <row r="247" spans="1:6" ht="31.5" x14ac:dyDescent="0.25">
      <c r="A247" s="6" t="s">
        <v>469</v>
      </c>
      <c r="B247" s="1" t="s">
        <v>100</v>
      </c>
      <c r="C247" s="1" t="s">
        <v>64</v>
      </c>
      <c r="D247" s="1" t="s">
        <v>43</v>
      </c>
      <c r="E247" s="17">
        <v>43466.22</v>
      </c>
    </row>
    <row r="248" spans="1:6" x14ac:dyDescent="0.25">
      <c r="A248" s="6" t="s">
        <v>278</v>
      </c>
      <c r="B248" s="1" t="s">
        <v>101</v>
      </c>
      <c r="C248" s="1" t="s">
        <v>64</v>
      </c>
      <c r="D248" s="1" t="s">
        <v>24</v>
      </c>
    </row>
    <row r="249" spans="1:6" x14ac:dyDescent="0.25">
      <c r="A249" s="6" t="s">
        <v>279</v>
      </c>
      <c r="B249" s="1" t="s">
        <v>61</v>
      </c>
      <c r="C249" s="1" t="s">
        <v>64</v>
      </c>
      <c r="D249" s="1" t="s">
        <v>10</v>
      </c>
    </row>
    <row r="250" spans="1:6" x14ac:dyDescent="0.25">
      <c r="A250" s="6" t="s">
        <v>280</v>
      </c>
      <c r="B250" s="1" t="s">
        <v>102</v>
      </c>
      <c r="C250" s="1" t="s">
        <v>70</v>
      </c>
      <c r="D250" s="19">
        <f>E247/E2</f>
        <v>13.101311149290172</v>
      </c>
    </row>
    <row r="251" spans="1:6" ht="31.5" x14ac:dyDescent="0.25">
      <c r="A251" s="6" t="s">
        <v>281</v>
      </c>
      <c r="B251" s="1" t="s">
        <v>100</v>
      </c>
      <c r="C251" s="1" t="s">
        <v>64</v>
      </c>
      <c r="D251" s="19" t="s">
        <v>285</v>
      </c>
      <c r="E251" s="17">
        <v>0</v>
      </c>
    </row>
    <row r="252" spans="1:6" x14ac:dyDescent="0.25">
      <c r="A252" s="6" t="s">
        <v>282</v>
      </c>
      <c r="B252" s="1" t="s">
        <v>101</v>
      </c>
      <c r="C252" s="1" t="s">
        <v>64</v>
      </c>
      <c r="D252" s="19" t="s">
        <v>24</v>
      </c>
    </row>
    <row r="253" spans="1:6" x14ac:dyDescent="0.25">
      <c r="A253" s="6" t="s">
        <v>283</v>
      </c>
      <c r="B253" s="1" t="s">
        <v>61</v>
      </c>
      <c r="C253" s="1" t="s">
        <v>64</v>
      </c>
      <c r="D253" s="19" t="s">
        <v>10</v>
      </c>
    </row>
    <row r="254" spans="1:6" x14ac:dyDescent="0.25">
      <c r="A254" s="6" t="s">
        <v>284</v>
      </c>
      <c r="B254" s="1" t="s">
        <v>102</v>
      </c>
      <c r="C254" s="1" t="s">
        <v>70</v>
      </c>
      <c r="D254" s="19">
        <f>E251/E2</f>
        <v>0</v>
      </c>
    </row>
    <row r="255" spans="1:6" ht="47.25" x14ac:dyDescent="0.25">
      <c r="A255" s="18" t="s">
        <v>199</v>
      </c>
      <c r="B255" s="3" t="s">
        <v>98</v>
      </c>
      <c r="C255" s="3" t="s">
        <v>64</v>
      </c>
      <c r="D255" s="3" t="s">
        <v>44</v>
      </c>
    </row>
    <row r="256" spans="1:6" ht="18.75" x14ac:dyDescent="0.25">
      <c r="A256" s="6" t="s">
        <v>340</v>
      </c>
      <c r="B256" s="1" t="s">
        <v>99</v>
      </c>
      <c r="C256" s="1" t="s">
        <v>70</v>
      </c>
      <c r="D256" s="1">
        <f>E257+E261+E265+E269+E273+E277+E281+E285+E289+E293</f>
        <v>70233.040000000008</v>
      </c>
      <c r="F256" s="15"/>
    </row>
    <row r="257" spans="1:7" ht="31.5" x14ac:dyDescent="0.25">
      <c r="A257" s="6" t="s">
        <v>200</v>
      </c>
      <c r="B257" s="1" t="s">
        <v>100</v>
      </c>
      <c r="C257" s="1" t="s">
        <v>64</v>
      </c>
      <c r="D257" s="1" t="s">
        <v>45</v>
      </c>
      <c r="E257" s="17">
        <v>0</v>
      </c>
    </row>
    <row r="258" spans="1:7" x14ac:dyDescent="0.25">
      <c r="A258" s="6" t="s">
        <v>201</v>
      </c>
      <c r="B258" s="1" t="s">
        <v>101</v>
      </c>
      <c r="C258" s="1" t="s">
        <v>64</v>
      </c>
      <c r="D258" s="1" t="s">
        <v>24</v>
      </c>
    </row>
    <row r="259" spans="1:7" x14ac:dyDescent="0.25">
      <c r="A259" s="6" t="s">
        <v>202</v>
      </c>
      <c r="B259" s="1" t="s">
        <v>61</v>
      </c>
      <c r="C259" s="1" t="s">
        <v>64</v>
      </c>
      <c r="D259" s="1" t="s">
        <v>10</v>
      </c>
    </row>
    <row r="260" spans="1:7" x14ac:dyDescent="0.25">
      <c r="A260" s="6" t="s">
        <v>203</v>
      </c>
      <c r="B260" s="1" t="s">
        <v>102</v>
      </c>
      <c r="C260" s="1" t="s">
        <v>70</v>
      </c>
      <c r="D260" s="1">
        <v>0</v>
      </c>
    </row>
    <row r="261" spans="1:7" ht="31.5" x14ac:dyDescent="0.25">
      <c r="A261" s="6" t="s">
        <v>204</v>
      </c>
      <c r="B261" s="1" t="s">
        <v>100</v>
      </c>
      <c r="C261" s="1" t="s">
        <v>64</v>
      </c>
      <c r="D261" s="1" t="s">
        <v>47</v>
      </c>
      <c r="E261" s="17">
        <v>3799.24</v>
      </c>
    </row>
    <row r="262" spans="1:7" x14ac:dyDescent="0.25">
      <c r="A262" s="6" t="s">
        <v>205</v>
      </c>
      <c r="B262" s="1" t="s">
        <v>101</v>
      </c>
      <c r="C262" s="1" t="s">
        <v>64</v>
      </c>
      <c r="D262" s="1" t="s">
        <v>24</v>
      </c>
    </row>
    <row r="263" spans="1:7" x14ac:dyDescent="0.25">
      <c r="A263" s="6" t="s">
        <v>206</v>
      </c>
      <c r="B263" s="1" t="s">
        <v>61</v>
      </c>
      <c r="C263" s="1" t="s">
        <v>64</v>
      </c>
      <c r="D263" s="1" t="s">
        <v>10</v>
      </c>
    </row>
    <row r="264" spans="1:7" x14ac:dyDescent="0.25">
      <c r="A264" s="6" t="s">
        <v>207</v>
      </c>
      <c r="B264" s="1" t="s">
        <v>102</v>
      </c>
      <c r="C264" s="1" t="s">
        <v>70</v>
      </c>
      <c r="D264" s="19">
        <f>E261/E2</f>
        <v>1.1451427193537691</v>
      </c>
    </row>
    <row r="265" spans="1:7" ht="31.5" x14ac:dyDescent="0.25">
      <c r="A265" s="6" t="s">
        <v>208</v>
      </c>
      <c r="B265" s="1" t="s">
        <v>100</v>
      </c>
      <c r="C265" s="1" t="s">
        <v>64</v>
      </c>
      <c r="D265" s="1" t="s">
        <v>46</v>
      </c>
      <c r="E265" s="17">
        <v>0</v>
      </c>
      <c r="F265" s="17" t="s">
        <v>398</v>
      </c>
      <c r="G265" s="17">
        <f>9417.44+16513.67</f>
        <v>25931.11</v>
      </c>
    </row>
    <row r="266" spans="1:7" x14ac:dyDescent="0.25">
      <c r="A266" s="6" t="s">
        <v>209</v>
      </c>
      <c r="B266" s="1" t="s">
        <v>101</v>
      </c>
      <c r="C266" s="1" t="s">
        <v>64</v>
      </c>
      <c r="D266" s="1" t="s">
        <v>24</v>
      </c>
    </row>
    <row r="267" spans="1:7" x14ac:dyDescent="0.25">
      <c r="A267" s="6" t="s">
        <v>210</v>
      </c>
      <c r="B267" s="1" t="s">
        <v>61</v>
      </c>
      <c r="C267" s="1" t="s">
        <v>64</v>
      </c>
      <c r="D267" s="1" t="s">
        <v>10</v>
      </c>
    </row>
    <row r="268" spans="1:7" x14ac:dyDescent="0.25">
      <c r="A268" s="6" t="s">
        <v>211</v>
      </c>
      <c r="B268" s="1" t="s">
        <v>102</v>
      </c>
      <c r="C268" s="1" t="s">
        <v>70</v>
      </c>
      <c r="D268" s="19">
        <f>E265/E2</f>
        <v>0</v>
      </c>
    </row>
    <row r="269" spans="1:7" ht="31.5" x14ac:dyDescent="0.25">
      <c r="A269" s="6" t="s">
        <v>212</v>
      </c>
      <c r="B269" s="1" t="s">
        <v>100</v>
      </c>
      <c r="C269" s="1" t="s">
        <v>64</v>
      </c>
      <c r="D269" s="1" t="s">
        <v>233</v>
      </c>
      <c r="E269" s="17">
        <v>0</v>
      </c>
    </row>
    <row r="270" spans="1:7" x14ac:dyDescent="0.25">
      <c r="A270" s="6" t="s">
        <v>213</v>
      </c>
      <c r="B270" s="1" t="s">
        <v>101</v>
      </c>
      <c r="C270" s="1" t="s">
        <v>64</v>
      </c>
      <c r="D270" s="1" t="s">
        <v>24</v>
      </c>
    </row>
    <row r="271" spans="1:7" x14ac:dyDescent="0.25">
      <c r="A271" s="6" t="s">
        <v>214</v>
      </c>
      <c r="B271" s="1" t="s">
        <v>61</v>
      </c>
      <c r="C271" s="1" t="s">
        <v>64</v>
      </c>
      <c r="D271" s="1" t="s">
        <v>10</v>
      </c>
    </row>
    <row r="272" spans="1:7" x14ac:dyDescent="0.25">
      <c r="A272" s="6" t="s">
        <v>215</v>
      </c>
      <c r="B272" s="1" t="s">
        <v>102</v>
      </c>
      <c r="C272" s="1" t="s">
        <v>70</v>
      </c>
      <c r="D272" s="1">
        <v>0</v>
      </c>
    </row>
    <row r="273" spans="1:5" ht="31.5" x14ac:dyDescent="0.25">
      <c r="A273" s="6" t="s">
        <v>216</v>
      </c>
      <c r="B273" s="1" t="s">
        <v>100</v>
      </c>
      <c r="C273" s="1" t="s">
        <v>64</v>
      </c>
      <c r="D273" s="1" t="s">
        <v>260</v>
      </c>
      <c r="E273" s="17">
        <f>1030.22+2504.72</f>
        <v>3534.9399999999996</v>
      </c>
    </row>
    <row r="274" spans="1:5" x14ac:dyDescent="0.25">
      <c r="A274" s="6" t="s">
        <v>217</v>
      </c>
      <c r="B274" s="1" t="s">
        <v>101</v>
      </c>
      <c r="C274" s="1" t="s">
        <v>64</v>
      </c>
      <c r="D274" s="1" t="s">
        <v>24</v>
      </c>
    </row>
    <row r="275" spans="1:5" x14ac:dyDescent="0.25">
      <c r="A275" s="6" t="s">
        <v>219</v>
      </c>
      <c r="B275" s="1" t="s">
        <v>61</v>
      </c>
      <c r="C275" s="1" t="s">
        <v>64</v>
      </c>
      <c r="D275" s="1" t="s">
        <v>10</v>
      </c>
    </row>
    <row r="276" spans="1:5" x14ac:dyDescent="0.25">
      <c r="A276" s="6" t="s">
        <v>220</v>
      </c>
      <c r="B276" s="1" t="s">
        <v>102</v>
      </c>
      <c r="C276" s="1" t="s">
        <v>70</v>
      </c>
      <c r="D276" s="19">
        <f>E273/E2</f>
        <v>1.0654790969647647</v>
      </c>
    </row>
    <row r="277" spans="1:5" ht="31.5" x14ac:dyDescent="0.25">
      <c r="A277" s="6" t="s">
        <v>221</v>
      </c>
      <c r="B277" s="1" t="s">
        <v>100</v>
      </c>
      <c r="C277" s="1" t="s">
        <v>64</v>
      </c>
      <c r="D277" s="1" t="s">
        <v>1</v>
      </c>
      <c r="E277" s="17">
        <f>22992.84+35036.07</f>
        <v>58028.91</v>
      </c>
    </row>
    <row r="278" spans="1:5" x14ac:dyDescent="0.25">
      <c r="A278" s="6" t="s">
        <v>218</v>
      </c>
      <c r="B278" s="1" t="s">
        <v>101</v>
      </c>
      <c r="C278" s="1" t="s">
        <v>64</v>
      </c>
      <c r="D278" s="1" t="s">
        <v>24</v>
      </c>
    </row>
    <row r="279" spans="1:5" x14ac:dyDescent="0.25">
      <c r="A279" s="6" t="s">
        <v>222</v>
      </c>
      <c r="B279" s="1" t="s">
        <v>61</v>
      </c>
      <c r="C279" s="1" t="s">
        <v>64</v>
      </c>
      <c r="D279" s="1" t="s">
        <v>10</v>
      </c>
    </row>
    <row r="280" spans="1:5" x14ac:dyDescent="0.25">
      <c r="A280" s="6" t="s">
        <v>223</v>
      </c>
      <c r="B280" s="1" t="s">
        <v>102</v>
      </c>
      <c r="C280" s="1" t="s">
        <v>70</v>
      </c>
      <c r="D280" s="19">
        <f>E277/E2</f>
        <v>17.490704403653137</v>
      </c>
    </row>
    <row r="281" spans="1:5" ht="31.5" x14ac:dyDescent="0.25">
      <c r="A281" s="6" t="s">
        <v>224</v>
      </c>
      <c r="B281" s="1" t="s">
        <v>100</v>
      </c>
      <c r="C281" s="1" t="s">
        <v>64</v>
      </c>
      <c r="D281" s="1" t="s">
        <v>0</v>
      </c>
      <c r="E281" s="17">
        <f>340.26+280.38</f>
        <v>620.64</v>
      </c>
    </row>
    <row r="282" spans="1:5" x14ac:dyDescent="0.25">
      <c r="A282" s="6" t="s">
        <v>225</v>
      </c>
      <c r="B282" s="1" t="s">
        <v>101</v>
      </c>
      <c r="C282" s="1" t="s">
        <v>64</v>
      </c>
      <c r="D282" s="1" t="s">
        <v>24</v>
      </c>
    </row>
    <row r="283" spans="1:5" x14ac:dyDescent="0.25">
      <c r="A283" s="6" t="s">
        <v>226</v>
      </c>
      <c r="B283" s="1" t="s">
        <v>61</v>
      </c>
      <c r="C283" s="1" t="s">
        <v>64</v>
      </c>
      <c r="D283" s="1" t="s">
        <v>10</v>
      </c>
    </row>
    <row r="284" spans="1:5" x14ac:dyDescent="0.25">
      <c r="A284" s="6" t="s">
        <v>227</v>
      </c>
      <c r="B284" s="1" t="s">
        <v>102</v>
      </c>
      <c r="C284" s="1" t="s">
        <v>70</v>
      </c>
      <c r="D284" s="19">
        <f>E281/E2</f>
        <v>0.1870693552762456</v>
      </c>
    </row>
    <row r="285" spans="1:5" ht="31.5" x14ac:dyDescent="0.25">
      <c r="A285" s="6" t="s">
        <v>228</v>
      </c>
      <c r="B285" s="1" t="s">
        <v>100</v>
      </c>
      <c r="C285" s="1" t="s">
        <v>64</v>
      </c>
      <c r="D285" s="1" t="s">
        <v>48</v>
      </c>
      <c r="E285" s="17">
        <v>0</v>
      </c>
    </row>
    <row r="286" spans="1:5" x14ac:dyDescent="0.25">
      <c r="A286" s="6" t="s">
        <v>229</v>
      </c>
      <c r="B286" s="1" t="s">
        <v>101</v>
      </c>
      <c r="C286" s="1" t="s">
        <v>64</v>
      </c>
      <c r="D286" s="1" t="s">
        <v>24</v>
      </c>
    </row>
    <row r="287" spans="1:5" x14ac:dyDescent="0.25">
      <c r="A287" s="6" t="s">
        <v>230</v>
      </c>
      <c r="B287" s="1" t="s">
        <v>61</v>
      </c>
      <c r="C287" s="1" t="s">
        <v>64</v>
      </c>
      <c r="D287" s="1" t="s">
        <v>10</v>
      </c>
    </row>
    <row r="288" spans="1:5" x14ac:dyDescent="0.25">
      <c r="A288" s="6" t="s">
        <v>231</v>
      </c>
      <c r="B288" s="1" t="s">
        <v>102</v>
      </c>
      <c r="C288" s="1" t="s">
        <v>70</v>
      </c>
      <c r="D288" s="19">
        <f>E285/E2</f>
        <v>0</v>
      </c>
    </row>
    <row r="289" spans="1:7" ht="31.5" x14ac:dyDescent="0.25">
      <c r="A289" s="6" t="s">
        <v>341</v>
      </c>
      <c r="B289" s="1" t="s">
        <v>100</v>
      </c>
      <c r="C289" s="1" t="s">
        <v>64</v>
      </c>
      <c r="D289" s="1" t="s">
        <v>49</v>
      </c>
      <c r="E289" s="17">
        <v>4249.3100000000004</v>
      </c>
    </row>
    <row r="290" spans="1:7" x14ac:dyDescent="0.25">
      <c r="A290" s="6" t="s">
        <v>342</v>
      </c>
      <c r="B290" s="1" t="s">
        <v>101</v>
      </c>
      <c r="C290" s="1" t="s">
        <v>64</v>
      </c>
      <c r="D290" s="1" t="s">
        <v>24</v>
      </c>
    </row>
    <row r="291" spans="1:7" x14ac:dyDescent="0.25">
      <c r="A291" s="6" t="s">
        <v>343</v>
      </c>
      <c r="B291" s="1" t="s">
        <v>61</v>
      </c>
      <c r="C291" s="1" t="s">
        <v>64</v>
      </c>
      <c r="D291" s="1" t="s">
        <v>10</v>
      </c>
    </row>
    <row r="292" spans="1:7" x14ac:dyDescent="0.25">
      <c r="A292" s="6" t="s">
        <v>344</v>
      </c>
      <c r="B292" s="1" t="s">
        <v>102</v>
      </c>
      <c r="C292" s="1" t="s">
        <v>70</v>
      </c>
      <c r="D292" s="19">
        <f>E289/E2</f>
        <v>1.2807999517738193</v>
      </c>
    </row>
    <row r="293" spans="1:7" ht="31.5" x14ac:dyDescent="0.25">
      <c r="A293" s="6" t="s">
        <v>345</v>
      </c>
      <c r="B293" s="1" t="s">
        <v>100</v>
      </c>
      <c r="C293" s="1" t="s">
        <v>64</v>
      </c>
      <c r="D293" s="1" t="s">
        <v>50</v>
      </c>
      <c r="E293" s="17">
        <v>0</v>
      </c>
      <c r="F293" s="17">
        <f>0.008*100</f>
        <v>0.8</v>
      </c>
      <c r="G293" s="17" t="s">
        <v>388</v>
      </c>
    </row>
    <row r="294" spans="1:7" x14ac:dyDescent="0.25">
      <c r="A294" s="6" t="s">
        <v>346</v>
      </c>
      <c r="B294" s="1" t="s">
        <v>101</v>
      </c>
      <c r="C294" s="1" t="s">
        <v>64</v>
      </c>
      <c r="D294" s="1" t="s">
        <v>24</v>
      </c>
    </row>
    <row r="295" spans="1:7" x14ac:dyDescent="0.25">
      <c r="A295" s="6" t="s">
        <v>347</v>
      </c>
      <c r="B295" s="1" t="s">
        <v>61</v>
      </c>
      <c r="C295" s="1" t="s">
        <v>64</v>
      </c>
      <c r="D295" s="1" t="s">
        <v>249</v>
      </c>
    </row>
    <row r="296" spans="1:7" x14ac:dyDescent="0.25">
      <c r="A296" s="6" t="s">
        <v>348</v>
      </c>
      <c r="B296" s="1" t="s">
        <v>102</v>
      </c>
      <c r="C296" s="1" t="s">
        <v>70</v>
      </c>
      <c r="D296" s="19">
        <f>E293/F293</f>
        <v>0</v>
      </c>
    </row>
    <row r="297" spans="1:7" x14ac:dyDescent="0.25">
      <c r="B297" s="3" t="s">
        <v>232</v>
      </c>
      <c r="C297" s="1" t="s">
        <v>70</v>
      </c>
      <c r="D297" s="8">
        <f>SUM(D28,D34,D60,D122,D128,D134,D140,D146,D156,D210,D256,D66,D96)</f>
        <v>565724.26560000004</v>
      </c>
    </row>
    <row r="298" spans="1:7" x14ac:dyDescent="0.25">
      <c r="A298" s="26" t="s">
        <v>234</v>
      </c>
      <c r="B298" s="26"/>
      <c r="C298" s="26"/>
      <c r="D298" s="26"/>
    </row>
    <row r="299" spans="1:7" x14ac:dyDescent="0.25">
      <c r="A299" s="6" t="s">
        <v>349</v>
      </c>
      <c r="B299" s="1" t="s">
        <v>235</v>
      </c>
      <c r="C299" s="1" t="s">
        <v>236</v>
      </c>
      <c r="D299" s="24">
        <v>2</v>
      </c>
      <c r="E299" s="17" t="s">
        <v>381</v>
      </c>
    </row>
    <row r="300" spans="1:7" x14ac:dyDescent="0.25">
      <c r="A300" s="6" t="s">
        <v>350</v>
      </c>
      <c r="B300" s="1" t="s">
        <v>237</v>
      </c>
      <c r="C300" s="1" t="s">
        <v>236</v>
      </c>
      <c r="D300" s="24">
        <v>2</v>
      </c>
      <c r="E300" s="17" t="s">
        <v>381</v>
      </c>
    </row>
    <row r="301" spans="1:7" x14ac:dyDescent="0.25">
      <c r="A301" s="6" t="s">
        <v>351</v>
      </c>
      <c r="B301" s="1" t="s">
        <v>238</v>
      </c>
      <c r="C301" s="1" t="s">
        <v>236</v>
      </c>
      <c r="D301" s="1">
        <v>0</v>
      </c>
      <c r="E301" s="17" t="s">
        <v>381</v>
      </c>
    </row>
    <row r="302" spans="1:7" x14ac:dyDescent="0.25">
      <c r="A302" s="6" t="s">
        <v>352</v>
      </c>
      <c r="B302" s="1" t="s">
        <v>239</v>
      </c>
      <c r="C302" s="1" t="s">
        <v>70</v>
      </c>
      <c r="D302" s="1">
        <v>0</v>
      </c>
      <c r="E302" s="17" t="s">
        <v>381</v>
      </c>
    </row>
    <row r="303" spans="1:7" x14ac:dyDescent="0.25">
      <c r="A303" s="26" t="s">
        <v>240</v>
      </c>
      <c r="B303" s="26"/>
      <c r="C303" s="26"/>
      <c r="D303" s="26"/>
    </row>
    <row r="304" spans="1:7" ht="31.5" x14ac:dyDescent="0.25">
      <c r="A304" s="6" t="s">
        <v>353</v>
      </c>
      <c r="B304" s="1" t="s">
        <v>69</v>
      </c>
      <c r="C304" s="1" t="s">
        <v>70</v>
      </c>
      <c r="D304" s="1">
        <v>0</v>
      </c>
      <c r="E304" s="17" t="s">
        <v>288</v>
      </c>
    </row>
    <row r="305" spans="1:5" ht="31.5" x14ac:dyDescent="0.25">
      <c r="A305" s="6" t="s">
        <v>354</v>
      </c>
      <c r="B305" s="1" t="s">
        <v>71</v>
      </c>
      <c r="C305" s="1" t="s">
        <v>70</v>
      </c>
      <c r="D305" s="1">
        <v>0</v>
      </c>
      <c r="E305" s="17" t="s">
        <v>288</v>
      </c>
    </row>
    <row r="306" spans="1:5" ht="31.5" x14ac:dyDescent="0.25">
      <c r="A306" s="6" t="s">
        <v>355</v>
      </c>
      <c r="B306" s="1" t="s">
        <v>73</v>
      </c>
      <c r="C306" s="1" t="s">
        <v>70</v>
      </c>
      <c r="D306" s="1">
        <v>0</v>
      </c>
      <c r="E306" s="17" t="s">
        <v>288</v>
      </c>
    </row>
    <row r="307" spans="1:5" ht="31.5" x14ac:dyDescent="0.25">
      <c r="A307" s="6" t="s">
        <v>356</v>
      </c>
      <c r="B307" s="1" t="s">
        <v>93</v>
      </c>
      <c r="C307" s="1" t="s">
        <v>70</v>
      </c>
      <c r="D307" s="1">
        <v>0</v>
      </c>
      <c r="E307" s="17" t="s">
        <v>288</v>
      </c>
    </row>
    <row r="308" spans="1:5" ht="31.5" x14ac:dyDescent="0.25">
      <c r="A308" s="6" t="s">
        <v>357</v>
      </c>
      <c r="B308" s="1" t="s">
        <v>241</v>
      </c>
      <c r="C308" s="1" t="s">
        <v>70</v>
      </c>
      <c r="D308" s="1">
        <v>0</v>
      </c>
      <c r="E308" s="17" t="s">
        <v>288</v>
      </c>
    </row>
    <row r="309" spans="1:5" ht="31.5" x14ac:dyDescent="0.25">
      <c r="A309" s="6" t="s">
        <v>358</v>
      </c>
      <c r="B309" s="1" t="s">
        <v>95</v>
      </c>
      <c r="C309" s="1" t="s">
        <v>70</v>
      </c>
      <c r="D309" s="1">
        <v>0</v>
      </c>
      <c r="E309" s="17" t="s">
        <v>288</v>
      </c>
    </row>
    <row r="310" spans="1:5" x14ac:dyDescent="0.25">
      <c r="A310" s="26" t="s">
        <v>242</v>
      </c>
      <c r="B310" s="26"/>
      <c r="C310" s="26"/>
      <c r="D310" s="26"/>
    </row>
    <row r="311" spans="1:5" ht="31.5" x14ac:dyDescent="0.25">
      <c r="A311" s="6" t="s">
        <v>359</v>
      </c>
      <c r="B311" s="1" t="s">
        <v>235</v>
      </c>
      <c r="C311" s="1" t="s">
        <v>236</v>
      </c>
      <c r="D311" s="1">
        <v>0</v>
      </c>
      <c r="E311" s="17" t="s">
        <v>288</v>
      </c>
    </row>
    <row r="312" spans="1:5" ht="31.5" x14ac:dyDescent="0.25">
      <c r="A312" s="6" t="s">
        <v>360</v>
      </c>
      <c r="B312" s="1" t="s">
        <v>237</v>
      </c>
      <c r="C312" s="1" t="s">
        <v>236</v>
      </c>
      <c r="D312" s="1">
        <v>0</v>
      </c>
      <c r="E312" s="17" t="s">
        <v>288</v>
      </c>
    </row>
    <row r="313" spans="1:5" ht="31.5" x14ac:dyDescent="0.25">
      <c r="A313" s="6" t="s">
        <v>361</v>
      </c>
      <c r="B313" s="1" t="s">
        <v>243</v>
      </c>
      <c r="C313" s="1" t="s">
        <v>236</v>
      </c>
      <c r="D313" s="1">
        <v>0</v>
      </c>
      <c r="E313" s="17" t="s">
        <v>288</v>
      </c>
    </row>
    <row r="314" spans="1:5" ht="31.5" x14ac:dyDescent="0.25">
      <c r="A314" s="6" t="s">
        <v>362</v>
      </c>
      <c r="B314" s="1" t="s">
        <v>239</v>
      </c>
      <c r="C314" s="1" t="s">
        <v>70</v>
      </c>
      <c r="D314" s="1">
        <v>0</v>
      </c>
      <c r="E314" s="17" t="s">
        <v>288</v>
      </c>
    </row>
    <row r="315" spans="1:5" x14ac:dyDescent="0.25">
      <c r="A315" s="26" t="s">
        <v>244</v>
      </c>
      <c r="B315" s="26"/>
      <c r="C315" s="26"/>
      <c r="D315" s="26"/>
    </row>
    <row r="316" spans="1:5" x14ac:dyDescent="0.25">
      <c r="A316" s="6" t="s">
        <v>363</v>
      </c>
      <c r="B316" s="1" t="s">
        <v>245</v>
      </c>
      <c r="C316" s="1" t="s">
        <v>236</v>
      </c>
      <c r="D316" s="1">
        <v>6</v>
      </c>
      <c r="E316" s="17" t="s">
        <v>287</v>
      </c>
    </row>
    <row r="317" spans="1:5" x14ac:dyDescent="0.25">
      <c r="A317" s="6" t="s">
        <v>364</v>
      </c>
      <c r="B317" s="1" t="s">
        <v>246</v>
      </c>
      <c r="C317" s="1" t="s">
        <v>236</v>
      </c>
      <c r="D317" s="1">
        <v>0</v>
      </c>
      <c r="E317" s="17" t="s">
        <v>287</v>
      </c>
    </row>
    <row r="318" spans="1:5" ht="31.5" x14ac:dyDescent="0.25">
      <c r="A318" s="6" t="s">
        <v>365</v>
      </c>
      <c r="B318" s="1" t="s">
        <v>247</v>
      </c>
      <c r="C318" s="1" t="s">
        <v>70</v>
      </c>
      <c r="D318" s="7">
        <v>55200</v>
      </c>
      <c r="E318" s="17" t="s">
        <v>287</v>
      </c>
    </row>
  </sheetData>
  <sheetProtection password="CC29" sheet="1" objects="1" scenarios="1" selectLockedCells="1" selectUnlockedCells="1"/>
  <mergeCells count="8">
    <mergeCell ref="F147:F148"/>
    <mergeCell ref="A315:D315"/>
    <mergeCell ref="A2:D2"/>
    <mergeCell ref="A26:D26"/>
    <mergeCell ref="A8:D8"/>
    <mergeCell ref="A298:D298"/>
    <mergeCell ref="A303:D303"/>
    <mergeCell ref="A310:D310"/>
  </mergeCells>
  <pageMargins left="0.70866141732283472" right="0.70866141732283472" top="0.74803149606299213" bottom="0.74803149606299213" header="0.31496062992125984" footer="0.31496062992125984"/>
  <pageSetup paperSize="9" scale="54" fitToHeight="10000" orientation="portrait" r:id="rId1"/>
  <rowBreaks count="3" manualBreakCount="3">
    <brk id="64" max="3" man="1"/>
    <brk id="132" max="3" man="1"/>
    <brk id="26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 форме</vt:lpstr>
      <vt:lpstr>'по форме'!Область_печати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</dc:creator>
  <cp:lastModifiedBy>chesnokova</cp:lastModifiedBy>
  <cp:lastPrinted>2016-04-07T06:51:43Z</cp:lastPrinted>
  <dcterms:created xsi:type="dcterms:W3CDTF">2010-07-19T21:32:50Z</dcterms:created>
  <dcterms:modified xsi:type="dcterms:W3CDTF">2021-03-12T07:50:51Z</dcterms:modified>
  <cp:contentStatus/>
</cp:coreProperties>
</file>