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'по форме'!$A$1:$D$329</definedName>
  </definedNames>
  <calcPr fullCalcOnLoad="1"/>
</workbook>
</file>

<file path=xl/sharedStrings.xml><?xml version="1.0" encoding="utf-8"?>
<sst xmlns="http://schemas.openxmlformats.org/spreadsheetml/2006/main" count="1091" uniqueCount="397">
  <si>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</si>
  <si>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</si>
  <si>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</si>
  <si>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</si>
  <si>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</si>
  <si>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</si>
  <si>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</si>
  <si>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</si>
  <si>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</si>
  <si>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</si>
  <si>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</si>
  <si>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</si>
  <si>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</si>
  <si>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</si>
  <si>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</si>
  <si>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</si>
  <si>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</si>
  <si>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</si>
  <si>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</si>
  <si>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</si>
  <si>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</si>
  <si>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</si>
  <si>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</si>
  <si>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</si>
  <si>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</si>
  <si>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</si>
  <si>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</si>
  <si>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</si>
  <si>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</si>
  <si>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</si>
  <si>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</si>
  <si>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</si>
  <si>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</si>
  <si>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</si>
  <si>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</si>
  <si>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</si>
  <si>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</si>
  <si>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</si>
  <si>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</si>
  <si>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</si>
  <si>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</si>
  <si>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</si>
  <si>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</si>
  <si>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</si>
  <si>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</si>
  <si>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</si>
  <si>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</si>
  <si>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</si>
  <si>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</si>
  <si>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</si>
  <si>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</si>
  <si>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</si>
  <si>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</si>
  <si>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</si>
  <si>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</si>
  <si>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</si>
  <si>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</si>
  <si>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</si>
  <si>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</si>
  <si>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</si>
  <si>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</si>
  <si>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</si>
  <si>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</si>
  <si>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</si>
  <si>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</si>
  <si>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</si>
  <si>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</si>
  <si>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</si>
  <si>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</si>
  <si>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</si>
  <si>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</si>
  <si>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</si>
  <si>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</si>
  <si>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</si>
  <si>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</si>
  <si>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</si>
  <si>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</si>
  <si>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</si>
  <si>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</si>
  <si>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</si>
  <si>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</si>
  <si>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</si>
  <si>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</si>
  <si>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</si>
  <si>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</si>
  <si>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</si>
  <si>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</si>
  <si>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</si>
  <si>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</si>
  <si>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</si>
  <si>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</si>
  <si>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</si>
  <si>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</si>
  <si>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</si>
  <si>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</si>
  <si>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</si>
  <si>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</si>
  <si>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</si>
  <si>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</si>
  <si>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</si>
  <si>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</si>
  <si>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</si>
  <si>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</si>
  <si>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</si>
  <si>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</si>
  <si>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</si>
  <si>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</si>
  <si>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</si>
  <si>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</si>
  <si>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</si>
  <si>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</si>
  <si>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</si>
  <si>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</si>
  <si>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</si>
  <si>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</si>
  <si>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</si>
  <si>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</si>
  <si>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</si>
  <si>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</si>
  <si>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</si>
  <si>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</si>
  <si>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</si>
  <si>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</si>
  <si>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</si>
  <si>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</si>
  <si>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</si>
  <si>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</si>
  <si>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</si>
  <si>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</si>
  <si>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</si>
  <si>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</si>
  <si>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</si>
  <si>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</si>
  <si>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</si>
  <si>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</si>
  <si>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</si>
  <si>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</si>
  <si>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</si>
  <si>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</si>
  <si>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</si>
  <si>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</si>
  <si>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</si>
  <si>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</si>
  <si>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</si>
  <si>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</si>
  <si>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</si>
  <si>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</si>
  <si>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</si>
  <si>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</si>
  <si>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</si>
  <si>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</si>
  <si>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</si>
  <si>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</si>
  <si>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</si>
  <si>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</si>
  <si>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</si>
  <si>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</si>
  <si>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</si>
  <si>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</si>
  <si>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</si>
  <si>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</si>
  <si>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</si>
  <si>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</si>
  <si>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</si>
  <si>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</si>
  <si>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</si>
  <si>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</si>
  <si>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</si>
  <si>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</si>
  <si>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</si>
  <si>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</si>
  <si>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</si>
  <si>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</si>
  <si>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</si>
  <si>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</si>
  <si>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</si>
  <si>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</si>
  <si>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</si>
  <si>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</si>
  <si>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</si>
  <si>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</si>
  <si>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</si>
  <si>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</si>
  <si>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</si>
  <si>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</si>
  <si>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</si>
  <si>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</si>
  <si>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</si>
  <si>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</si>
  <si>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</si>
  <si>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</si>
  <si>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</si>
  <si>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</si>
  <si>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</si>
  <si>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</si>
  <si>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</si>
  <si>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</si>
  <si>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</si>
  <si>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</si>
  <si>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</si>
  <si>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</si>
  <si>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</si>
  <si>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</si>
  <si>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</si>
  <si>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</si>
  <si>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</si>
  <si>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</si>
  <si>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</si>
  <si>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</si>
  <si>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</si>
  <si>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</si>
  <si>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</si>
  <si>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</si>
  <si>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</si>
  <si>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</si>
  <si>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</si>
  <si>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</si>
  <si>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</si>
  <si>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</si>
  <si>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</si>
  <si>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</si>
  <si>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</si>
  <si>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</si>
  <si>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</si>
  <si>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</si>
  <si>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</si>
  <si>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</si>
  <si>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</si>
  <si>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</si>
  <si>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</si>
  <si>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</si>
  <si>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</si>
  <si>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</si>
  <si>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</si>
  <si>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</si>
  <si>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</si>
  <si>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</si>
  <si>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</si>
  <si>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</si>
  <si>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</si>
  <si>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</si>
  <si>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</si>
  <si>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</si>
  <si>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</si>
  <si>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</si>
  <si>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</si>
  <si>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</si>
  <si>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</si>
  <si>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</si>
  <si>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</si>
  <si>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</si>
  <si>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</si>
  <si>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</si>
  <si>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</si>
  <si>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</si>
  <si>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</si>
  <si>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</si>
  <si>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</si>
  <si>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</si>
  <si>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</si>
  <si>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</si>
  <si>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</si>
  <si>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</si>
  <si>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</si>
  <si>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</si>
  <si>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</si>
  <si>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</si>
  <si>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</si>
  <si>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</si>
  <si>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</si>
  <si>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</si>
  <si>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</si>
  <si>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</si>
  <si>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</si>
  <si>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</si>
  <si>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</si>
  <si>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</si>
  <si>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</si>
  <si>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</si>
  <si>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</si>
  <si>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</si>
  <si>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</si>
  <si>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</si>
  <si>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</si>
  <si>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</si>
  <si>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</si>
  <si>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</si>
  <si>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</si>
  <si>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</si>
  <si>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</si>
  <si>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</si>
  <si>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</si>
  <si>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</si>
  <si>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</si>
  <si>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</si>
  <si>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</si>
  <si>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</si>
  <si>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</si>
  <si>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</si>
  <si>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</si>
  <si>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</si>
  <si>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</si>
  <si>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</si>
  <si>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</si>
  <si>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</si>
  <si>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</si>
  <si>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</si>
  <si>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</si>
  <si>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</si>
  <si>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</si>
  <si>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</si>
  <si>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</si>
  <si>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</si>
  <si>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</si>
  <si>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</si>
  <si>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</si>
  <si>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</si>
  <si>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</si>
  <si>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</si>
  <si>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</si>
  <si>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</si>
  <si>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</si>
  <si>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</si>
  <si>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</si>
  <si>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</si>
  <si>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</si>
  <si>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</si>
  <si>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</si>
  <si>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</si>
  <si>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</si>
  <si>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</si>
  <si>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</si>
  <si>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</si>
  <si>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</si>
  <si>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</si>
  <si>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</si>
  <si>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</si>
  <si>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</si>
  <si>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</si>
  <si>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</si>
  <si>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</si>
  <si>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</si>
  <si>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</si>
  <si>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23.12.10</t>
  </si>
  <si>
    <t>24.12.10</t>
  </si>
  <si>
    <t>25.12.10</t>
  </si>
  <si>
    <t>26.12.10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</si>
  <si>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</si>
  <si>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</si>
  <si>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</si>
  <si>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</si>
  <si>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</si>
  <si>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</si>
  <si>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</si>
  <si>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</si>
  <si>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</si>
  <si>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</si>
  <si>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</si>
  <si>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</si>
  <si>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</si>
  <si>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</si>
  <si>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</si>
  <si>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</si>
  <si>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Содержание и ремонт систем водоотвода</t>
  </si>
  <si>
    <t>Работы по содержанию и ремонту мусоропроводов в многоквартирном доме</t>
  </si>
  <si>
    <t>Удаление мусора из мусороприёмных камер</t>
  </si>
  <si>
    <t>Уборка мусороприемных камер</t>
  </si>
  <si>
    <t>Уборка загрузочных клапанов</t>
  </si>
  <si>
    <t>Профилактический осмотр мусоропровода</t>
  </si>
  <si>
    <t>Влажное подметание пола мусороприёмных камер</t>
  </si>
  <si>
    <t>Работы по содержанию и ремонту лифта (лифтов) в многоквартирном доме</t>
  </si>
  <si>
    <t>Техническое и аварийное обслуживание, текущий ремонт лифтов,услуги АСУД</t>
  </si>
  <si>
    <t>Протирка стен, дверей, потолка кабины лифта</t>
  </si>
  <si>
    <t>Мытьё пола кабины лифта</t>
  </si>
  <si>
    <t>Влажное подметание пола кабины лифта</t>
  </si>
  <si>
    <t>Ремонт внутридомовых сетей горячего водоснабжения</t>
  </si>
  <si>
    <t>ТЕК.РЕМ.</t>
  </si>
  <si>
    <t>Ремонт мусоропроводных карманов</t>
  </si>
  <si>
    <t>Обследование спец. организациями</t>
  </si>
  <si>
    <t>Ю.Д. Шкляров</t>
  </si>
  <si>
    <t>Ремонт и обслуживание кол.приборов учёта тепловой энергии</t>
  </si>
  <si>
    <t>атп</t>
  </si>
  <si>
    <t>Мехуборка (асфальт) в зимний период</t>
  </si>
  <si>
    <t xml:space="preserve">Дизенфекция элементов ствола мусоропровода </t>
  </si>
  <si>
    <t>23.5.1</t>
  </si>
  <si>
    <t>Техническое освидетельствование лифта</t>
  </si>
  <si>
    <t>24.5.1</t>
  </si>
  <si>
    <t>25.5.1</t>
  </si>
  <si>
    <t>26.5.1</t>
  </si>
  <si>
    <t>Ремонт просевшей отмостки</t>
  </si>
  <si>
    <t>Директор ООО "УК "Слобода"</t>
  </si>
  <si>
    <t>Отчет об исполнении       управляющей организацией         ООО "УК "Слобода"    договора        управления за 2019 год                                                              по дому № 5  ул. Шевченко  в г. Липецке</t>
  </si>
  <si>
    <t>31.03.2020 г.</t>
  </si>
  <si>
    <t>01.01.2019 г.</t>
  </si>
  <si>
    <t>31.12.2019 г.</t>
  </si>
  <si>
    <t>по тарифу</t>
  </si>
  <si>
    <t>оставить нет?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</si>
</sst>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5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name val="Times New Roman"/>
      <family val="1"/>
    </font>
    <font>
      <sz val="11"/>
      <name val="Calibri"/>
      <family val="2"/>
    </font>
    <font>
      <b/>
      <sz val="12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sz val="12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3" applyNumberFormat="0" applyAlignment="0" applyProtection="0"/>
    <xf numFmtId="0" fontId="30" fillId="27" borderId="4" applyNumberFormat="0" applyAlignment="0" applyProtection="0"/>
    <xf numFmtId="0" fontId="31" fillId="27" borderId="3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8" borderId="9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0" fontId="27" fillId="31" borderId="10" applyNumberFormat="0" applyFont="0" applyAlignment="0" applyProtection="0"/>
    <xf numFmtId="9" fontId="27" fillId="0" borderId="0" applyFont="0" applyFill="0" applyBorder="0" applyAlignment="0" applyProtection="0"/>
    <xf numFmtId="0" fontId="41" fillId="0" borderId="11" applyNumberFormat="0" applyFill="0" applyAlignment="0" applyProtection="0"/>
    <xf numFmtId="0" fontId="42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3">
    <xf numFmtId="0" fontId="0" fillId="0" borderId="0" xfId="0" applyAlignment="1">
      <alignment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" fontId="3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4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4" fontId="44" fillId="0" borderId="0" xfId="0" applyNumberFormat="1" applyFont="1" applyFill="1" applyAlignment="1">
      <alignment horizontal="center" vertical="center" wrapText="1"/>
    </xf>
    <xf numFmtId="0" fontId="45" fillId="0" borderId="0" xfId="0" applyFont="1" applyFill="1" applyAlignment="1">
      <alignment/>
    </xf>
    <xf numFmtId="49" fontId="46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" fontId="46" fillId="0" borderId="0" xfId="0" applyNumberFormat="1" applyFont="1" applyFill="1" applyAlignment="1">
      <alignment horizontal="center" vertical="center" wrapText="1"/>
    </xf>
    <xf numFmtId="0" fontId="46" fillId="0" borderId="0" xfId="0" applyFont="1" applyFill="1" applyAlignment="1">
      <alignment horizontal="center" vertical="center" wrapText="1"/>
    </xf>
    <xf numFmtId="0" fontId="35" fillId="0" borderId="0" xfId="0" applyFont="1" applyFill="1" applyAlignment="1">
      <alignment/>
    </xf>
    <xf numFmtId="49" fontId="47" fillId="0" borderId="12" xfId="0" applyNumberFormat="1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/>
    </xf>
    <xf numFmtId="0" fontId="48" fillId="0" borderId="12" xfId="0" applyFont="1" applyFill="1" applyBorder="1" applyAlignment="1">
      <alignment horizontal="center" vertical="center" wrapText="1"/>
    </xf>
    <xf numFmtId="4" fontId="48" fillId="0" borderId="0" xfId="0" applyNumberFormat="1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9" fillId="0" borderId="0" xfId="0" applyFont="1" applyFill="1" applyAlignment="1">
      <alignment/>
    </xf>
    <xf numFmtId="49" fontId="44" fillId="0" borderId="12" xfId="0" applyNumberFormat="1" applyFont="1" applyFill="1" applyBorder="1" applyAlignment="1">
      <alignment horizontal="center" vertical="center" wrapText="1"/>
    </xf>
    <xf numFmtId="4" fontId="44" fillId="0" borderId="12" xfId="0" applyNumberFormat="1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left" vertical="center" wrapText="1"/>
    </xf>
    <xf numFmtId="0" fontId="44" fillId="0" borderId="0" xfId="0" applyFont="1" applyFill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4" fontId="48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" fontId="3" fillId="0" borderId="12" xfId="0" applyNumberFormat="1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182" fontId="47" fillId="0" borderId="12" xfId="0" applyNumberFormat="1" applyFont="1" applyFill="1" applyBorder="1" applyAlignment="1">
      <alignment horizontal="center" vertical="center" wrapText="1"/>
    </xf>
    <xf numFmtId="2" fontId="44" fillId="0" borderId="12" xfId="0" applyNumberFormat="1" applyFont="1" applyFill="1" applyBorder="1" applyAlignment="1">
      <alignment horizontal="center" vertical="center" wrapText="1"/>
    </xf>
    <xf numFmtId="182" fontId="44" fillId="0" borderId="12" xfId="0" applyNumberFormat="1" applyFont="1" applyFill="1" applyBorder="1" applyAlignment="1">
      <alignment horizontal="center" vertical="center" wrapText="1"/>
    </xf>
    <xf numFmtId="180" fontId="44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44" fillId="0" borderId="0" xfId="0" applyFont="1" applyFill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9;&#1050;\&#1059;&#1087;&#1088;&#1072;&#1074;&#1083;&#1077;&#1085;&#1080;&#1077;%20&#1059;&#1054;%202018\&#1091;&#1083;.%20&#1064;&#1077;&#1074;&#1095;&#1077;&#1085;&#1082;&#1086;,%20&#1076;.%205%20201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правл 2017"/>
      <sheetName val="непоср 2017"/>
    </sheetNames>
    <sheetDataSet>
      <sheetData sheetId="0">
        <row r="86">
          <cell r="P86">
            <v>69533.4</v>
          </cell>
          <cell r="U86">
            <v>72396.54000000001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2">
        <row r="3">
          <cell r="BN3">
            <v>6817</v>
          </cell>
        </row>
        <row r="18">
          <cell r="BN18">
            <v>0.005925</v>
          </cell>
        </row>
        <row r="70">
          <cell r="BN70">
            <v>0.564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2195.5</v>
          </cell>
        </row>
        <row r="24">
          <cell r="D24">
            <v>-572503.629704</v>
          </cell>
        </row>
        <row r="25">
          <cell r="D25">
            <v>219973.13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1">
        <row r="124">
          <cell r="BN124">
            <v>601420.8810960001</v>
          </cell>
        </row>
        <row r="125">
          <cell r="BN125">
            <v>600234.7230959998</v>
          </cell>
        </row>
        <row r="126">
          <cell r="BN126">
            <v>100242.62160000001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9"/>
  <sheetViews>
    <sheetView tabSelected="1" view="pageBreakPreview" zoomScale="115" zoomScaleNormal="90" zoomScaleSheetLayoutView="115" zoomScalePageLayoutView="0" workbookViewId="0" topLeftCell="A3">
      <selection activeCell="A3" sqref="A1:IV16384"/>
    </sheetView>
  </sheetViews>
  <sheetFormatPr defaultColWidth="9.140625" defaultRowHeight="15"/>
  <cols>
    <col min="1" max="1" width="9.140625" style="1" customWidth="1"/>
    <col min="2" max="2" width="62.421875" style="2" customWidth="1"/>
    <col min="3" max="3" width="24.28125" style="2" customWidth="1"/>
    <col min="4" max="4" width="62.7109375" style="2" customWidth="1"/>
    <col min="5" max="5" width="18.7109375" style="3" hidden="1" customWidth="1"/>
    <col min="6" max="6" width="17.8515625" style="2" hidden="1" customWidth="1"/>
    <col min="7" max="7" width="12.00390625" style="2" hidden="1" customWidth="1"/>
    <col min="8" max="15" width="9.140625" style="2" hidden="1" customWidth="1"/>
    <col min="16" max="22" width="9.140625" style="2" customWidth="1"/>
    <col min="23" max="16384" width="9.140625" style="4" customWidth="1"/>
  </cols>
  <sheetData>
    <row r="1" ht="15.75">
      <c r="E1" s="3" t="s">
        <v>313</v>
      </c>
    </row>
    <row r="2" spans="1:22" s="7" customFormat="1" ht="33.75" customHeight="1">
      <c r="A2" s="51" t="s">
        <v>391</v>
      </c>
      <c r="B2" s="51"/>
      <c r="C2" s="51"/>
      <c r="D2" s="51"/>
      <c r="E2" s="5">
        <v>6817</v>
      </c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4" spans="1:4" ht="15.75">
      <c r="A4" s="8" t="s">
        <v>62</v>
      </c>
      <c r="B4" s="9" t="s">
        <v>63</v>
      </c>
      <c r="C4" s="9" t="s">
        <v>64</v>
      </c>
      <c r="D4" s="9" t="s">
        <v>65</v>
      </c>
    </row>
    <row r="5" spans="1:4" ht="15.75">
      <c r="A5" s="8" t="s">
        <v>68</v>
      </c>
      <c r="B5" s="9" t="s">
        <v>66</v>
      </c>
      <c r="C5" s="9" t="s">
        <v>67</v>
      </c>
      <c r="D5" s="10" t="s">
        <v>392</v>
      </c>
    </row>
    <row r="6" spans="1:4" ht="15.75">
      <c r="A6" s="8" t="s">
        <v>69</v>
      </c>
      <c r="B6" s="9" t="s">
        <v>70</v>
      </c>
      <c r="C6" s="9" t="s">
        <v>67</v>
      </c>
      <c r="D6" s="10" t="s">
        <v>393</v>
      </c>
    </row>
    <row r="7" spans="1:4" ht="15.75">
      <c r="A7" s="8" t="s">
        <v>56</v>
      </c>
      <c r="B7" s="9" t="s">
        <v>71</v>
      </c>
      <c r="C7" s="9" t="s">
        <v>67</v>
      </c>
      <c r="D7" s="10" t="s">
        <v>394</v>
      </c>
    </row>
    <row r="8" spans="1:4" ht="42.75" customHeight="1">
      <c r="A8" s="50" t="s">
        <v>103</v>
      </c>
      <c r="B8" s="50"/>
      <c r="C8" s="50"/>
      <c r="D8" s="50"/>
    </row>
    <row r="9" spans="1:4" ht="15.75">
      <c r="A9" s="8" t="s">
        <v>57</v>
      </c>
      <c r="B9" s="9" t="s">
        <v>72</v>
      </c>
      <c r="C9" s="9" t="s">
        <v>73</v>
      </c>
      <c r="D9" s="41">
        <f>'[3]по форме'!$D$23</f>
        <v>2195.5</v>
      </c>
    </row>
    <row r="10" spans="1:4" ht="15.75">
      <c r="A10" s="8" t="s">
        <v>58</v>
      </c>
      <c r="B10" s="9" t="s">
        <v>74</v>
      </c>
      <c r="C10" s="9" t="s">
        <v>73</v>
      </c>
      <c r="D10" s="41">
        <f>'[3]по форме'!$D$24</f>
        <v>-572503.629704</v>
      </c>
    </row>
    <row r="11" spans="1:4" ht="15.75">
      <c r="A11" s="8" t="s">
        <v>75</v>
      </c>
      <c r="B11" s="9" t="s">
        <v>76</v>
      </c>
      <c r="C11" s="9" t="s">
        <v>73</v>
      </c>
      <c r="D11" s="41">
        <f>'[3]по форме'!$D$25</f>
        <v>219973.13</v>
      </c>
    </row>
    <row r="12" spans="1:4" ht="31.5">
      <c r="A12" s="8" t="s">
        <v>77</v>
      </c>
      <c r="B12" s="9" t="s">
        <v>78</v>
      </c>
      <c r="C12" s="9" t="s">
        <v>73</v>
      </c>
      <c r="D12" s="41">
        <f>D13+D14+D15</f>
        <v>1301898.2257919998</v>
      </c>
    </row>
    <row r="13" spans="1:4" ht="15.75">
      <c r="A13" s="8" t="s">
        <v>94</v>
      </c>
      <c r="B13" s="11" t="s">
        <v>79</v>
      </c>
      <c r="C13" s="9" t="s">
        <v>73</v>
      </c>
      <c r="D13" s="41">
        <f>'[4]УК 2019'!$BN$125</f>
        <v>600234.7230959998</v>
      </c>
    </row>
    <row r="14" spans="1:4" ht="15.75">
      <c r="A14" s="8" t="s">
        <v>95</v>
      </c>
      <c r="B14" s="11" t="s">
        <v>80</v>
      </c>
      <c r="C14" s="9" t="s">
        <v>73</v>
      </c>
      <c r="D14" s="41">
        <f>'[4]УК 2019'!$BN$124</f>
        <v>601420.8810960001</v>
      </c>
    </row>
    <row r="15" spans="1:4" ht="15.75">
      <c r="A15" s="8" t="s">
        <v>96</v>
      </c>
      <c r="B15" s="11" t="s">
        <v>81</v>
      </c>
      <c r="C15" s="9" t="s">
        <v>73</v>
      </c>
      <c r="D15" s="41">
        <f>'[4]УК 2019'!$BN$126</f>
        <v>100242.62160000001</v>
      </c>
    </row>
    <row r="16" spans="1:5" ht="15.75">
      <c r="A16" s="11" t="s">
        <v>82</v>
      </c>
      <c r="B16" s="11" t="s">
        <v>83</v>
      </c>
      <c r="C16" s="11" t="s">
        <v>73</v>
      </c>
      <c r="D16" s="36">
        <f>D17</f>
        <v>1181994.295792</v>
      </c>
      <c r="E16" s="3">
        <v>1257127.02</v>
      </c>
    </row>
    <row r="17" spans="1:4" ht="31.5">
      <c r="A17" s="11" t="s">
        <v>59</v>
      </c>
      <c r="B17" s="11" t="s">
        <v>97</v>
      </c>
      <c r="C17" s="11" t="s">
        <v>73</v>
      </c>
      <c r="D17" s="36">
        <f>D12-D25+D310+D326</f>
        <v>1181994.295792</v>
      </c>
    </row>
    <row r="18" spans="1:4" ht="31.5">
      <c r="A18" s="11" t="s">
        <v>84</v>
      </c>
      <c r="B18" s="11" t="s">
        <v>98</v>
      </c>
      <c r="C18" s="11" t="s">
        <v>73</v>
      </c>
      <c r="D18" s="36">
        <v>0</v>
      </c>
    </row>
    <row r="19" spans="1:4" ht="15.75">
      <c r="A19" s="11" t="s">
        <v>60</v>
      </c>
      <c r="B19" s="11" t="s">
        <v>85</v>
      </c>
      <c r="C19" s="11" t="s">
        <v>73</v>
      </c>
      <c r="D19" s="36">
        <v>0</v>
      </c>
    </row>
    <row r="20" spans="1:4" ht="15.75">
      <c r="A20" s="11" t="s">
        <v>61</v>
      </c>
      <c r="B20" s="11" t="s">
        <v>86</v>
      </c>
      <c r="C20" s="11" t="s">
        <v>73</v>
      </c>
      <c r="D20" s="36">
        <v>0</v>
      </c>
    </row>
    <row r="21" spans="1:4" ht="15.75">
      <c r="A21" s="11" t="s">
        <v>87</v>
      </c>
      <c r="B21" s="11" t="s">
        <v>88</v>
      </c>
      <c r="C21" s="11" t="s">
        <v>73</v>
      </c>
      <c r="D21" s="36">
        <v>0</v>
      </c>
    </row>
    <row r="22" spans="1:4" ht="15.75">
      <c r="A22" s="11" t="s">
        <v>89</v>
      </c>
      <c r="B22" s="11" t="s">
        <v>90</v>
      </c>
      <c r="C22" s="11" t="s">
        <v>73</v>
      </c>
      <c r="D22" s="36">
        <f>D16+D10+D9</f>
        <v>611686.1660879999</v>
      </c>
    </row>
    <row r="23" spans="1:4" ht="15.75">
      <c r="A23" s="11" t="s">
        <v>91</v>
      </c>
      <c r="B23" s="11" t="s">
        <v>99</v>
      </c>
      <c r="C23" s="11" t="s">
        <v>73</v>
      </c>
      <c r="D23" s="36">
        <v>3234.32</v>
      </c>
    </row>
    <row r="24" spans="1:4" ht="15.75">
      <c r="A24" s="11" t="s">
        <v>92</v>
      </c>
      <c r="B24" s="11" t="s">
        <v>100</v>
      </c>
      <c r="C24" s="11" t="s">
        <v>73</v>
      </c>
      <c r="D24" s="36">
        <f>D22-D305</f>
        <v>-481487.53171200026</v>
      </c>
    </row>
    <row r="25" spans="1:7" ht="15.75">
      <c r="A25" s="11" t="s">
        <v>93</v>
      </c>
      <c r="B25" s="11" t="s">
        <v>101</v>
      </c>
      <c r="C25" s="11" t="s">
        <v>73</v>
      </c>
      <c r="D25" s="36">
        <v>250087.32</v>
      </c>
      <c r="E25" s="3">
        <f>170319.08</f>
        <v>170319.08</v>
      </c>
      <c r="G25" s="3">
        <f>F12-(F16+F10)+F266-F24+F11</f>
        <v>0</v>
      </c>
    </row>
    <row r="26" spans="1:22" s="13" customFormat="1" ht="35.25" customHeight="1">
      <c r="A26" s="52" t="s">
        <v>102</v>
      </c>
      <c r="B26" s="52"/>
      <c r="C26" s="52"/>
      <c r="D26" s="52"/>
      <c r="E26" s="12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</row>
    <row r="27" spans="1:22" s="18" customFormat="1" ht="31.5">
      <c r="A27" s="14" t="s">
        <v>113</v>
      </c>
      <c r="B27" s="15" t="s">
        <v>104</v>
      </c>
      <c r="C27" s="15" t="s">
        <v>67</v>
      </c>
      <c r="D27" s="15" t="s">
        <v>8</v>
      </c>
      <c r="E27" s="16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</row>
    <row r="28" spans="1:22" s="22" customFormat="1" ht="15.75">
      <c r="A28" s="19" t="s">
        <v>109</v>
      </c>
      <c r="B28" s="20" t="s">
        <v>105</v>
      </c>
      <c r="C28" s="20" t="s">
        <v>73</v>
      </c>
      <c r="D28" s="38">
        <f>E28</f>
        <v>72396.54000000001</v>
      </c>
      <c r="E28" s="16">
        <f>'[1]Управл 2017'!$U$86</f>
        <v>72396.54000000001</v>
      </c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</row>
    <row r="29" spans="1:22" s="22" customFormat="1" ht="31.5">
      <c r="A29" s="19" t="s">
        <v>110</v>
      </c>
      <c r="B29" s="20" t="s">
        <v>106</v>
      </c>
      <c r="C29" s="20" t="s">
        <v>67</v>
      </c>
      <c r="D29" s="20" t="s">
        <v>4</v>
      </c>
      <c r="E29" s="16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</row>
    <row r="30" spans="1:22" s="22" customFormat="1" ht="15.75">
      <c r="A30" s="19" t="s">
        <v>111</v>
      </c>
      <c r="B30" s="20" t="s">
        <v>107</v>
      </c>
      <c r="C30" s="20" t="s">
        <v>67</v>
      </c>
      <c r="D30" s="20" t="s">
        <v>9</v>
      </c>
      <c r="E30" s="16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</row>
    <row r="31" spans="1:22" s="22" customFormat="1" ht="15.75">
      <c r="A31" s="19" t="s">
        <v>112</v>
      </c>
      <c r="B31" s="20" t="s">
        <v>64</v>
      </c>
      <c r="C31" s="20" t="s">
        <v>67</v>
      </c>
      <c r="D31" s="20" t="s">
        <v>10</v>
      </c>
      <c r="E31" s="16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</row>
    <row r="32" spans="1:22" s="22" customFormat="1" ht="15.75">
      <c r="A32" s="19" t="s">
        <v>114</v>
      </c>
      <c r="B32" s="20" t="s">
        <v>108</v>
      </c>
      <c r="C32" s="20" t="s">
        <v>73</v>
      </c>
      <c r="D32" s="42">
        <f>E28/E2</f>
        <v>10.620000000000001</v>
      </c>
      <c r="E32" s="16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</row>
    <row r="33" spans="1:22" s="26" customFormat="1" ht="31.5">
      <c r="A33" s="40" t="s">
        <v>115</v>
      </c>
      <c r="B33" s="23" t="s">
        <v>104</v>
      </c>
      <c r="C33" s="23" t="s">
        <v>67</v>
      </c>
      <c r="D33" s="23" t="s">
        <v>11</v>
      </c>
      <c r="E33" s="24" t="s">
        <v>315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</row>
    <row r="34" spans="1:22" s="13" customFormat="1" ht="15.75">
      <c r="A34" s="27" t="s">
        <v>116</v>
      </c>
      <c r="B34" s="10" t="s">
        <v>105</v>
      </c>
      <c r="C34" s="10" t="s">
        <v>73</v>
      </c>
      <c r="D34" s="28">
        <f>E35+E39+E43+E47+E51+E55</f>
        <v>127426.09</v>
      </c>
      <c r="E34" s="12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</row>
    <row r="35" spans="1:22" s="13" customFormat="1" ht="31.5">
      <c r="A35" s="27" t="s">
        <v>117</v>
      </c>
      <c r="B35" s="10" t="s">
        <v>106</v>
      </c>
      <c r="C35" s="10" t="s">
        <v>67</v>
      </c>
      <c r="D35" s="10" t="s">
        <v>12</v>
      </c>
      <c r="E35" s="12">
        <v>2854.96</v>
      </c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</row>
    <row r="36" spans="1:22" s="13" customFormat="1" ht="15.75">
      <c r="A36" s="27" t="s">
        <v>118</v>
      </c>
      <c r="B36" s="10" t="s">
        <v>107</v>
      </c>
      <c r="C36" s="10" t="s">
        <v>67</v>
      </c>
      <c r="D36" s="10" t="s">
        <v>19</v>
      </c>
      <c r="E36" s="12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</row>
    <row r="37" spans="1:22" s="13" customFormat="1" ht="15.75">
      <c r="A37" s="27" t="s">
        <v>119</v>
      </c>
      <c r="B37" s="10" t="s">
        <v>64</v>
      </c>
      <c r="C37" s="10" t="s">
        <v>67</v>
      </c>
      <c r="D37" s="10" t="s">
        <v>10</v>
      </c>
      <c r="E37" s="12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</row>
    <row r="38" spans="1:22" s="13" customFormat="1" ht="15.75">
      <c r="A38" s="27" t="s">
        <v>120</v>
      </c>
      <c r="B38" s="10" t="s">
        <v>108</v>
      </c>
      <c r="C38" s="10" t="s">
        <v>73</v>
      </c>
      <c r="D38" s="43">
        <f>E35/E2</f>
        <v>0.41880005867683734</v>
      </c>
      <c r="E38" s="12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s="13" customFormat="1" ht="31.5">
      <c r="A39" s="27" t="s">
        <v>121</v>
      </c>
      <c r="B39" s="10" t="s">
        <v>106</v>
      </c>
      <c r="C39" s="10" t="s">
        <v>67</v>
      </c>
      <c r="D39" s="10" t="s">
        <v>314</v>
      </c>
      <c r="E39" s="12">
        <v>3133.09</v>
      </c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s="13" customFormat="1" ht="15.75">
      <c r="A40" s="27" t="s">
        <v>122</v>
      </c>
      <c r="B40" s="10" t="s">
        <v>107</v>
      </c>
      <c r="C40" s="10" t="s">
        <v>67</v>
      </c>
      <c r="D40" s="10" t="s">
        <v>35</v>
      </c>
      <c r="E40" s="12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</row>
    <row r="41" spans="1:22" s="13" customFormat="1" ht="15.75">
      <c r="A41" s="27" t="s">
        <v>123</v>
      </c>
      <c r="B41" s="10" t="s">
        <v>64</v>
      </c>
      <c r="C41" s="10" t="s">
        <v>67</v>
      </c>
      <c r="D41" s="10" t="s">
        <v>10</v>
      </c>
      <c r="E41" s="12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</row>
    <row r="42" spans="1:22" s="13" customFormat="1" ht="15.75">
      <c r="A42" s="27" t="s">
        <v>124</v>
      </c>
      <c r="B42" s="10" t="s">
        <v>108</v>
      </c>
      <c r="C42" s="10" t="s">
        <v>73</v>
      </c>
      <c r="D42" s="43">
        <f>E39/E2</f>
        <v>0.45959953058530145</v>
      </c>
      <c r="E42" s="12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</row>
    <row r="43" spans="1:22" s="13" customFormat="1" ht="31.5">
      <c r="A43" s="27" t="s">
        <v>125</v>
      </c>
      <c r="B43" s="10" t="s">
        <v>106</v>
      </c>
      <c r="C43" s="10" t="s">
        <v>67</v>
      </c>
      <c r="D43" s="10" t="s">
        <v>13</v>
      </c>
      <c r="E43" s="12">
        <v>61173.03</v>
      </c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</row>
    <row r="44" spans="1:22" s="13" customFormat="1" ht="15.75">
      <c r="A44" s="27" t="s">
        <v>126</v>
      </c>
      <c r="B44" s="10" t="s">
        <v>107</v>
      </c>
      <c r="C44" s="10" t="s">
        <v>67</v>
      </c>
      <c r="D44" s="10" t="s">
        <v>31</v>
      </c>
      <c r="E44" s="12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</row>
    <row r="45" spans="1:22" s="13" customFormat="1" ht="15.75">
      <c r="A45" s="27" t="s">
        <v>127</v>
      </c>
      <c r="B45" s="10" t="s">
        <v>64</v>
      </c>
      <c r="C45" s="10" t="s">
        <v>67</v>
      </c>
      <c r="D45" s="10" t="s">
        <v>10</v>
      </c>
      <c r="E45" s="12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</row>
    <row r="46" spans="1:22" s="13" customFormat="1" ht="15.75">
      <c r="A46" s="27" t="s">
        <v>128</v>
      </c>
      <c r="B46" s="10" t="s">
        <v>108</v>
      </c>
      <c r="C46" s="10" t="s">
        <v>73</v>
      </c>
      <c r="D46" s="28">
        <f>E43/E2</f>
        <v>8.973599823969488</v>
      </c>
      <c r="E46" s="12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13" customFormat="1" ht="31.5">
      <c r="A47" s="27" t="s">
        <v>327</v>
      </c>
      <c r="B47" s="10" t="s">
        <v>106</v>
      </c>
      <c r="C47" s="10" t="s">
        <v>67</v>
      </c>
      <c r="D47" s="10" t="s">
        <v>14</v>
      </c>
      <c r="E47" s="12">
        <v>60265.01</v>
      </c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13" customFormat="1" ht="15.75">
      <c r="A48" s="27" t="s">
        <v>328</v>
      </c>
      <c r="B48" s="10" t="s">
        <v>107</v>
      </c>
      <c r="C48" s="10" t="s">
        <v>67</v>
      </c>
      <c r="D48" s="10" t="s">
        <v>15</v>
      </c>
      <c r="E48" s="12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</row>
    <row r="49" spans="1:22" s="13" customFormat="1" ht="15.75">
      <c r="A49" s="27" t="s">
        <v>329</v>
      </c>
      <c r="B49" s="10" t="s">
        <v>64</v>
      </c>
      <c r="C49" s="10" t="s">
        <v>67</v>
      </c>
      <c r="D49" s="10" t="s">
        <v>10</v>
      </c>
      <c r="E49" s="12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</row>
    <row r="50" spans="1:22" s="13" customFormat="1" ht="15.75">
      <c r="A50" s="27" t="s">
        <v>330</v>
      </c>
      <c r="B50" s="10" t="s">
        <v>108</v>
      </c>
      <c r="C50" s="10" t="s">
        <v>73</v>
      </c>
      <c r="D50" s="43">
        <f>E47/E2</f>
        <v>8.840400469414698</v>
      </c>
      <c r="E50" s="12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</row>
    <row r="51" spans="1:22" s="13" customFormat="1" ht="47.25">
      <c r="A51" s="27" t="s">
        <v>331</v>
      </c>
      <c r="B51" s="10" t="s">
        <v>106</v>
      </c>
      <c r="C51" s="10" t="s">
        <v>67</v>
      </c>
      <c r="D51" s="43" t="s">
        <v>317</v>
      </c>
      <c r="E51" s="12">
        <v>0</v>
      </c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</row>
    <row r="52" spans="1:22" s="13" customFormat="1" ht="15.75">
      <c r="A52" s="27" t="s">
        <v>332</v>
      </c>
      <c r="B52" s="10" t="s">
        <v>107</v>
      </c>
      <c r="C52" s="10" t="s">
        <v>67</v>
      </c>
      <c r="D52" s="43" t="s">
        <v>147</v>
      </c>
      <c r="E52" s="12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</row>
    <row r="53" spans="1:22" s="13" customFormat="1" ht="15.75">
      <c r="A53" s="27" t="s">
        <v>333</v>
      </c>
      <c r="B53" s="10" t="s">
        <v>64</v>
      </c>
      <c r="C53" s="10" t="s">
        <v>67</v>
      </c>
      <c r="D53" s="43" t="s">
        <v>10</v>
      </c>
      <c r="E53" s="12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</row>
    <row r="54" spans="1:22" s="13" customFormat="1" ht="15.75">
      <c r="A54" s="27" t="s">
        <v>334</v>
      </c>
      <c r="B54" s="10" t="s">
        <v>108</v>
      </c>
      <c r="C54" s="10" t="s">
        <v>73</v>
      </c>
      <c r="D54" s="43">
        <f>E51/E2</f>
        <v>0</v>
      </c>
      <c r="E54" s="12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</row>
    <row r="55" spans="1:22" s="13" customFormat="1" ht="31.5">
      <c r="A55" s="27" t="s">
        <v>335</v>
      </c>
      <c r="B55" s="10" t="s">
        <v>106</v>
      </c>
      <c r="C55" s="10" t="s">
        <v>67</v>
      </c>
      <c r="D55" s="43" t="s">
        <v>316</v>
      </c>
      <c r="E55" s="12">
        <v>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</row>
    <row r="56" spans="1:22" s="13" customFormat="1" ht="15.75">
      <c r="A56" s="27" t="s">
        <v>336</v>
      </c>
      <c r="B56" s="10" t="s">
        <v>107</v>
      </c>
      <c r="C56" s="10" t="s">
        <v>67</v>
      </c>
      <c r="D56" s="43" t="s">
        <v>147</v>
      </c>
      <c r="E56" s="12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</row>
    <row r="57" spans="1:22" s="13" customFormat="1" ht="15.75">
      <c r="A57" s="27" t="s">
        <v>337</v>
      </c>
      <c r="B57" s="10" t="s">
        <v>64</v>
      </c>
      <c r="C57" s="10" t="s">
        <v>67</v>
      </c>
      <c r="D57" s="43" t="s">
        <v>10</v>
      </c>
      <c r="E57" s="12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</row>
    <row r="58" spans="1:22" s="13" customFormat="1" ht="15.75">
      <c r="A58" s="27" t="s">
        <v>338</v>
      </c>
      <c r="B58" s="10" t="s">
        <v>108</v>
      </c>
      <c r="C58" s="10" t="s">
        <v>73</v>
      </c>
      <c r="D58" s="43">
        <f>E55/E2</f>
        <v>0</v>
      </c>
      <c r="E58" s="12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</row>
    <row r="59" spans="1:22" s="26" customFormat="1" ht="24.75" customHeight="1">
      <c r="A59" s="40" t="s">
        <v>129</v>
      </c>
      <c r="B59" s="23" t="s">
        <v>104</v>
      </c>
      <c r="C59" s="23" t="s">
        <v>67</v>
      </c>
      <c r="D59" s="23" t="s">
        <v>16</v>
      </c>
      <c r="E59" s="24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</row>
    <row r="60" spans="1:22" s="13" customFormat="1" ht="15.75">
      <c r="A60" s="27" t="s">
        <v>130</v>
      </c>
      <c r="B60" s="10" t="s">
        <v>105</v>
      </c>
      <c r="C60" s="10" t="s">
        <v>73</v>
      </c>
      <c r="D60" s="28">
        <f>E60</f>
        <v>69533.4</v>
      </c>
      <c r="E60" s="24">
        <f>'[1]Управл 2017'!$P$86</f>
        <v>69533.4</v>
      </c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</row>
    <row r="61" spans="1:22" s="13" customFormat="1" ht="31.5">
      <c r="A61" s="27" t="s">
        <v>131</v>
      </c>
      <c r="B61" s="10" t="s">
        <v>106</v>
      </c>
      <c r="C61" s="10" t="s">
        <v>67</v>
      </c>
      <c r="D61" s="10" t="s">
        <v>17</v>
      </c>
      <c r="E61" s="24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</row>
    <row r="62" spans="1:22" s="13" customFormat="1" ht="15.75">
      <c r="A62" s="27" t="s">
        <v>132</v>
      </c>
      <c r="B62" s="10" t="s">
        <v>107</v>
      </c>
      <c r="C62" s="10" t="s">
        <v>67</v>
      </c>
      <c r="D62" s="10" t="s">
        <v>18</v>
      </c>
      <c r="E62" s="24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</row>
    <row r="63" spans="1:22" s="13" customFormat="1" ht="15.75">
      <c r="A63" s="27" t="s">
        <v>133</v>
      </c>
      <c r="B63" s="10" t="s">
        <v>64</v>
      </c>
      <c r="C63" s="10" t="s">
        <v>67</v>
      </c>
      <c r="D63" s="10" t="s">
        <v>10</v>
      </c>
      <c r="E63" s="24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</row>
    <row r="64" spans="1:22" s="13" customFormat="1" ht="15.75">
      <c r="A64" s="27" t="s">
        <v>134</v>
      </c>
      <c r="B64" s="10" t="s">
        <v>108</v>
      </c>
      <c r="C64" s="10" t="s">
        <v>73</v>
      </c>
      <c r="D64" s="44">
        <f>E60/E2</f>
        <v>10.2</v>
      </c>
      <c r="E64" s="24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</row>
    <row r="65" spans="1:22" s="13" customFormat="1" ht="31.5">
      <c r="A65" s="27"/>
      <c r="B65" s="23" t="s">
        <v>104</v>
      </c>
      <c r="C65" s="23" t="s">
        <v>67</v>
      </c>
      <c r="D65" s="23" t="s">
        <v>364</v>
      </c>
      <c r="E65" s="24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</row>
    <row r="66" spans="1:22" s="13" customFormat="1" ht="15.75">
      <c r="A66" s="27"/>
      <c r="B66" s="10" t="s">
        <v>105</v>
      </c>
      <c r="C66" s="10" t="s">
        <v>73</v>
      </c>
      <c r="D66" s="28">
        <f>E67+E71+E75+E79+E83+E87</f>
        <v>79016.5287</v>
      </c>
      <c r="E66" s="24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</row>
    <row r="67" spans="1:22" s="13" customFormat="1" ht="31.5">
      <c r="A67" s="27"/>
      <c r="B67" s="10" t="s">
        <v>106</v>
      </c>
      <c r="C67" s="10" t="s">
        <v>67</v>
      </c>
      <c r="D67" s="10" t="s">
        <v>365</v>
      </c>
      <c r="E67" s="24">
        <v>59880.53</v>
      </c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</row>
    <row r="68" spans="1:22" s="13" customFormat="1" ht="15.75">
      <c r="A68" s="27"/>
      <c r="B68" s="10" t="s">
        <v>107</v>
      </c>
      <c r="C68" s="10" t="s">
        <v>67</v>
      </c>
      <c r="D68" s="10" t="s">
        <v>15</v>
      </c>
      <c r="E68" s="24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</row>
    <row r="69" spans="1:22" s="13" customFormat="1" ht="15.75">
      <c r="A69" s="27"/>
      <c r="B69" s="10" t="s">
        <v>64</v>
      </c>
      <c r="C69" s="10" t="s">
        <v>67</v>
      </c>
      <c r="D69" s="10" t="s">
        <v>10</v>
      </c>
      <c r="E69" s="24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</row>
    <row r="70" spans="1:22" s="13" customFormat="1" ht="15.75">
      <c r="A70" s="27"/>
      <c r="B70" s="10" t="s">
        <v>108</v>
      </c>
      <c r="C70" s="10" t="s">
        <v>73</v>
      </c>
      <c r="D70" s="44">
        <f>E67/E2</f>
        <v>8.784000293384187</v>
      </c>
      <c r="E70" s="24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</row>
    <row r="71" spans="1:22" s="13" customFormat="1" ht="31.5">
      <c r="A71" s="27"/>
      <c r="B71" s="10" t="s">
        <v>106</v>
      </c>
      <c r="C71" s="10" t="s">
        <v>67</v>
      </c>
      <c r="D71" s="10" t="s">
        <v>366</v>
      </c>
      <c r="E71" s="24">
        <v>9816.48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</row>
    <row r="72" spans="1:22" s="13" customFormat="1" ht="15.75">
      <c r="A72" s="27"/>
      <c r="B72" s="10" t="s">
        <v>107</v>
      </c>
      <c r="C72" s="10" t="s">
        <v>67</v>
      </c>
      <c r="D72" s="10" t="s">
        <v>19</v>
      </c>
      <c r="E72" s="24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</row>
    <row r="73" spans="1:22" s="13" customFormat="1" ht="15.75">
      <c r="A73" s="27"/>
      <c r="B73" s="10" t="s">
        <v>64</v>
      </c>
      <c r="C73" s="10" t="s">
        <v>67</v>
      </c>
      <c r="D73" s="10" t="s">
        <v>10</v>
      </c>
      <c r="E73" s="24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</row>
    <row r="74" spans="1:22" s="13" customFormat="1" ht="15.75">
      <c r="A74" s="27"/>
      <c r="B74" s="10" t="s">
        <v>108</v>
      </c>
      <c r="C74" s="10" t="s">
        <v>73</v>
      </c>
      <c r="D74" s="44">
        <f>E71/E2</f>
        <v>1.44</v>
      </c>
      <c r="E74" s="24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</row>
    <row r="75" spans="1:22" s="13" customFormat="1" ht="31.5">
      <c r="A75" s="27"/>
      <c r="B75" s="10" t="s">
        <v>106</v>
      </c>
      <c r="C75" s="10" t="s">
        <v>67</v>
      </c>
      <c r="D75" s="10" t="s">
        <v>367</v>
      </c>
      <c r="E75" s="24">
        <v>3108.55</v>
      </c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</row>
    <row r="76" spans="1:22" s="13" customFormat="1" ht="15.75">
      <c r="A76" s="27"/>
      <c r="B76" s="10" t="s">
        <v>107</v>
      </c>
      <c r="C76" s="10" t="s">
        <v>67</v>
      </c>
      <c r="D76" s="10" t="s">
        <v>19</v>
      </c>
      <c r="E76" s="24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</row>
    <row r="77" spans="1:22" s="13" customFormat="1" ht="15.75">
      <c r="A77" s="27"/>
      <c r="B77" s="10" t="s">
        <v>64</v>
      </c>
      <c r="C77" s="10" t="s">
        <v>67</v>
      </c>
      <c r="D77" s="10" t="s">
        <v>10</v>
      </c>
      <c r="E77" s="24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</row>
    <row r="78" spans="1:22" s="13" customFormat="1" ht="15.75">
      <c r="A78" s="27"/>
      <c r="B78" s="10" t="s">
        <v>108</v>
      </c>
      <c r="C78" s="10" t="s">
        <v>73</v>
      </c>
      <c r="D78" s="44">
        <f>E75/E2</f>
        <v>0.45599970661581346</v>
      </c>
      <c r="E78" s="24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</row>
    <row r="79" spans="1:22" s="13" customFormat="1" ht="31.5">
      <c r="A79" s="27"/>
      <c r="B79" s="10" t="s">
        <v>106</v>
      </c>
      <c r="C79" s="10" t="s">
        <v>67</v>
      </c>
      <c r="D79" s="10" t="s">
        <v>368</v>
      </c>
      <c r="E79" s="24">
        <v>4335.61</v>
      </c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</row>
    <row r="80" spans="1:22" s="13" customFormat="1" ht="15.75">
      <c r="A80" s="27"/>
      <c r="B80" s="10" t="s">
        <v>107</v>
      </c>
      <c r="C80" s="10" t="s">
        <v>67</v>
      </c>
      <c r="D80" s="10" t="s">
        <v>19</v>
      </c>
      <c r="E80" s="24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</row>
    <row r="81" spans="1:22" s="13" customFormat="1" ht="15.75">
      <c r="A81" s="27"/>
      <c r="B81" s="10" t="s">
        <v>64</v>
      </c>
      <c r="C81" s="10" t="s">
        <v>67</v>
      </c>
      <c r="D81" s="10" t="s">
        <v>10</v>
      </c>
      <c r="E81" s="24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</row>
    <row r="82" spans="1:22" s="13" customFormat="1" ht="15.75">
      <c r="A82" s="27"/>
      <c r="B82" s="10" t="s">
        <v>108</v>
      </c>
      <c r="C82" s="10" t="s">
        <v>73</v>
      </c>
      <c r="D82" s="44">
        <f>E79/E2</f>
        <v>0.6359997066158134</v>
      </c>
      <c r="E82" s="24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</row>
    <row r="83" spans="1:22" s="13" customFormat="1" ht="31.5">
      <c r="A83" s="27"/>
      <c r="B83" s="10" t="s">
        <v>106</v>
      </c>
      <c r="C83" s="10" t="s">
        <v>67</v>
      </c>
      <c r="D83" s="10" t="s">
        <v>369</v>
      </c>
      <c r="E83" s="24">
        <v>1390.67</v>
      </c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</row>
    <row r="84" spans="1:22" s="13" customFormat="1" ht="15.75">
      <c r="A84" s="27"/>
      <c r="B84" s="10" t="s">
        <v>107</v>
      </c>
      <c r="C84" s="10" t="s">
        <v>67</v>
      </c>
      <c r="D84" s="10" t="s">
        <v>15</v>
      </c>
      <c r="E84" s="24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</row>
    <row r="85" spans="1:22" s="13" customFormat="1" ht="15.75">
      <c r="A85" s="27"/>
      <c r="B85" s="10" t="s">
        <v>64</v>
      </c>
      <c r="C85" s="10" t="s">
        <v>67</v>
      </c>
      <c r="D85" s="10" t="s">
        <v>10</v>
      </c>
      <c r="E85" s="24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</row>
    <row r="86" spans="1:22" s="13" customFormat="1" ht="15.75">
      <c r="A86" s="27"/>
      <c r="B86" s="10" t="s">
        <v>108</v>
      </c>
      <c r="C86" s="10" t="s">
        <v>73</v>
      </c>
      <c r="D86" s="44">
        <f>E83/E2</f>
        <v>0.2040002933841866</v>
      </c>
      <c r="E86" s="24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</row>
    <row r="87" spans="1:22" s="13" customFormat="1" ht="41.25" customHeight="1">
      <c r="A87" s="27"/>
      <c r="B87" s="10" t="s">
        <v>106</v>
      </c>
      <c r="C87" s="10"/>
      <c r="D87" s="10" t="s">
        <v>377</v>
      </c>
      <c r="E87" s="24">
        <f>'[2]ук(2016)'!$BN$18*12*'[2]ук(2016)'!$BN$3</f>
        <v>484.6887</v>
      </c>
      <c r="F87" s="39" t="s">
        <v>395</v>
      </c>
      <c r="G87" s="39" t="s">
        <v>396</v>
      </c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</row>
    <row r="88" spans="1:22" s="13" customFormat="1" ht="16.5" customHeight="1">
      <c r="A88" s="27"/>
      <c r="B88" s="10" t="s">
        <v>107</v>
      </c>
      <c r="C88" s="10"/>
      <c r="D88" s="10" t="s">
        <v>24</v>
      </c>
      <c r="E88" s="24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</row>
    <row r="89" spans="1:22" s="13" customFormat="1" ht="15.75">
      <c r="A89" s="27"/>
      <c r="B89" s="10" t="s">
        <v>64</v>
      </c>
      <c r="C89" s="10"/>
      <c r="D89" s="10" t="s">
        <v>10</v>
      </c>
      <c r="E89" s="24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</row>
    <row r="90" spans="1:22" s="13" customFormat="1" ht="15.75">
      <c r="A90" s="27"/>
      <c r="B90" s="10" t="s">
        <v>108</v>
      </c>
      <c r="C90" s="10"/>
      <c r="D90" s="44">
        <f>E87/E2</f>
        <v>0.0711</v>
      </c>
      <c r="E90" s="24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</row>
    <row r="91" spans="1:22" s="13" customFormat="1" ht="31.5">
      <c r="A91" s="27"/>
      <c r="B91" s="10" t="s">
        <v>106</v>
      </c>
      <c r="C91" s="10" t="s">
        <v>67</v>
      </c>
      <c r="D91" s="10" t="s">
        <v>383</v>
      </c>
      <c r="E91" s="39">
        <f>'[2]ук(2016)'!$BN$70*12*'[2]ук(2016)'!$BN$3</f>
        <v>46137.45599999999</v>
      </c>
      <c r="F91" s="39" t="s">
        <v>395</v>
      </c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</row>
    <row r="92" spans="1:22" s="13" customFormat="1" ht="15.75">
      <c r="A92" s="27"/>
      <c r="B92" s="10" t="s">
        <v>107</v>
      </c>
      <c r="C92" s="10" t="s">
        <v>67</v>
      </c>
      <c r="D92" s="10" t="s">
        <v>24</v>
      </c>
      <c r="E92" s="39"/>
      <c r="F92" s="39"/>
      <c r="G92" s="39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</row>
    <row r="93" spans="1:22" s="13" customFormat="1" ht="15.75">
      <c r="A93" s="27"/>
      <c r="B93" s="10" t="s">
        <v>64</v>
      </c>
      <c r="C93" s="10" t="s">
        <v>67</v>
      </c>
      <c r="D93" s="10" t="s">
        <v>10</v>
      </c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</row>
    <row r="94" spans="1:22" s="13" customFormat="1" ht="15.75">
      <c r="A94" s="27"/>
      <c r="B94" s="10" t="s">
        <v>108</v>
      </c>
      <c r="C94" s="10" t="s">
        <v>73</v>
      </c>
      <c r="D94" s="44">
        <f>E91/E2</f>
        <v>6.767999999999999</v>
      </c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</row>
    <row r="95" spans="1:22" s="13" customFormat="1" ht="31.5">
      <c r="A95" s="27"/>
      <c r="B95" s="23" t="s">
        <v>104</v>
      </c>
      <c r="C95" s="23" t="s">
        <v>67</v>
      </c>
      <c r="D95" s="23" t="s">
        <v>370</v>
      </c>
      <c r="E95" s="24"/>
      <c r="F95" s="39"/>
      <c r="G95" s="39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</row>
    <row r="96" spans="1:22" s="13" customFormat="1" ht="15.75">
      <c r="A96" s="27"/>
      <c r="B96" s="10" t="s">
        <v>105</v>
      </c>
      <c r="C96" s="10" t="s">
        <v>73</v>
      </c>
      <c r="D96" s="28">
        <f>E97+E98+E105+E109+E113</f>
        <v>158454.24599999998</v>
      </c>
      <c r="E96" s="24"/>
      <c r="F96" s="39"/>
      <c r="G96" s="39" t="s">
        <v>395</v>
      </c>
      <c r="H96" s="39"/>
      <c r="I96" s="39"/>
      <c r="J96" s="39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  <c r="V96" s="39"/>
    </row>
    <row r="97" spans="1:22" s="13" customFormat="1" ht="31.5">
      <c r="A97" s="27"/>
      <c r="B97" s="10" t="s">
        <v>106</v>
      </c>
      <c r="C97" s="10" t="s">
        <v>67</v>
      </c>
      <c r="D97" s="10" t="s">
        <v>371</v>
      </c>
      <c r="E97" s="24">
        <v>154609.56</v>
      </c>
      <c r="F97" s="24">
        <v>3</v>
      </c>
      <c r="G97" s="39">
        <v>198865.52</v>
      </c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</row>
    <row r="98" spans="1:22" s="13" customFormat="1" ht="15.75">
      <c r="A98" s="27"/>
      <c r="B98" s="10" t="s">
        <v>107</v>
      </c>
      <c r="C98" s="10" t="s">
        <v>67</v>
      </c>
      <c r="D98" s="10" t="s">
        <v>9</v>
      </c>
      <c r="E98" s="24"/>
      <c r="F98" s="24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</row>
    <row r="99" spans="1:22" s="13" customFormat="1" ht="15.75">
      <c r="A99" s="27"/>
      <c r="B99" s="10" t="s">
        <v>64</v>
      </c>
      <c r="C99" s="10" t="s">
        <v>67</v>
      </c>
      <c r="D99" s="10" t="s">
        <v>20</v>
      </c>
      <c r="E99" s="24"/>
      <c r="F99" s="39"/>
      <c r="G99" s="39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</row>
    <row r="100" spans="1:22" s="13" customFormat="1" ht="15.75">
      <c r="A100" s="27"/>
      <c r="B100" s="10" t="s">
        <v>108</v>
      </c>
      <c r="C100" s="10" t="s">
        <v>73</v>
      </c>
      <c r="D100" s="44">
        <f>E97/F97</f>
        <v>51536.52</v>
      </c>
      <c r="E100" s="24"/>
      <c r="F100" s="39"/>
      <c r="G100" s="39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</row>
    <row r="101" spans="1:22" s="13" customFormat="1" ht="31.5">
      <c r="A101" s="27" t="s">
        <v>384</v>
      </c>
      <c r="B101" s="10" t="s">
        <v>106</v>
      </c>
      <c r="C101" s="10" t="s">
        <v>67</v>
      </c>
      <c r="D101" s="10" t="s">
        <v>385</v>
      </c>
      <c r="E101" s="12">
        <v>9933</v>
      </c>
      <c r="F101" s="12">
        <v>3</v>
      </c>
      <c r="G101" s="37">
        <v>71094.81</v>
      </c>
      <c r="H101" s="37"/>
      <c r="I101" s="37"/>
      <c r="J101" s="37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</row>
    <row r="102" spans="1:22" s="13" customFormat="1" ht="15.75">
      <c r="A102" s="27" t="s">
        <v>386</v>
      </c>
      <c r="B102" s="10" t="s">
        <v>107</v>
      </c>
      <c r="C102" s="10" t="s">
        <v>67</v>
      </c>
      <c r="D102" s="10" t="s">
        <v>147</v>
      </c>
      <c r="E102" s="39"/>
      <c r="F102" s="39"/>
      <c r="G102" s="37">
        <v>3311</v>
      </c>
      <c r="H102" s="37"/>
      <c r="I102" s="37"/>
      <c r="J102" s="37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</row>
    <row r="103" spans="1:22" s="13" customFormat="1" ht="15.75">
      <c r="A103" s="27" t="s">
        <v>387</v>
      </c>
      <c r="B103" s="10" t="s">
        <v>64</v>
      </c>
      <c r="C103" s="10" t="s">
        <v>67</v>
      </c>
      <c r="D103" s="10" t="s">
        <v>20</v>
      </c>
      <c r="E103" s="39"/>
      <c r="F103" s="39"/>
      <c r="G103" s="37"/>
      <c r="H103" s="37"/>
      <c r="I103" s="37"/>
      <c r="J103" s="37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</row>
    <row r="104" spans="1:22" s="13" customFormat="1" ht="15.75">
      <c r="A104" s="27" t="s">
        <v>388</v>
      </c>
      <c r="B104" s="10" t="s">
        <v>108</v>
      </c>
      <c r="C104" s="10" t="s">
        <v>73</v>
      </c>
      <c r="D104" s="43">
        <f>E101/F101</f>
        <v>3311</v>
      </c>
      <c r="E104" s="39"/>
      <c r="F104" s="39"/>
      <c r="G104" s="37"/>
      <c r="H104" s="37"/>
      <c r="I104" s="37"/>
      <c r="J104" s="37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</row>
    <row r="105" spans="1:22" s="13" customFormat="1" ht="31.5">
      <c r="A105" s="27"/>
      <c r="B105" s="10" t="s">
        <v>106</v>
      </c>
      <c r="C105" s="10" t="s">
        <v>67</v>
      </c>
      <c r="D105" s="10" t="s">
        <v>372</v>
      </c>
      <c r="E105" s="24">
        <v>654.43</v>
      </c>
      <c r="F105" s="39"/>
      <c r="G105" s="39"/>
      <c r="H105" s="3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</row>
    <row r="106" spans="1:22" s="13" customFormat="1" ht="15.75">
      <c r="A106" s="27"/>
      <c r="B106" s="10" t="s">
        <v>107</v>
      </c>
      <c r="C106" s="10" t="s">
        <v>67</v>
      </c>
      <c r="D106" s="10" t="s">
        <v>19</v>
      </c>
      <c r="E106" s="24"/>
      <c r="F106" s="39"/>
      <c r="G106" s="39"/>
      <c r="H106" s="39"/>
      <c r="I106" s="39"/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</row>
    <row r="107" spans="1:22" s="13" customFormat="1" ht="15.75">
      <c r="A107" s="27"/>
      <c r="B107" s="10" t="s">
        <v>64</v>
      </c>
      <c r="C107" s="10" t="s">
        <v>67</v>
      </c>
      <c r="D107" s="10" t="s">
        <v>10</v>
      </c>
      <c r="E107" s="24"/>
      <c r="F107" s="39"/>
      <c r="G107" s="39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</row>
    <row r="108" spans="1:22" s="13" customFormat="1" ht="15.75">
      <c r="A108" s="27"/>
      <c r="B108" s="10" t="s">
        <v>108</v>
      </c>
      <c r="C108" s="10" t="s">
        <v>73</v>
      </c>
      <c r="D108" s="45">
        <f>E105/E2</f>
        <v>0.0959997066158134</v>
      </c>
      <c r="E108" s="24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</row>
    <row r="109" spans="1:22" s="13" customFormat="1" ht="31.5">
      <c r="A109" s="27"/>
      <c r="B109" s="10" t="s">
        <v>106</v>
      </c>
      <c r="C109" s="10" t="s">
        <v>67</v>
      </c>
      <c r="D109" s="10" t="s">
        <v>373</v>
      </c>
      <c r="E109" s="24">
        <v>2045</v>
      </c>
      <c r="F109" s="39"/>
      <c r="G109" s="39"/>
      <c r="H109" s="39"/>
      <c r="I109" s="39"/>
      <c r="J109" s="39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  <c r="V109" s="39"/>
    </row>
    <row r="110" spans="1:22" s="13" customFormat="1" ht="15.75">
      <c r="A110" s="27"/>
      <c r="B110" s="10" t="s">
        <v>107</v>
      </c>
      <c r="C110" s="10" t="s">
        <v>67</v>
      </c>
      <c r="D110" s="10" t="s">
        <v>15</v>
      </c>
      <c r="E110" s="24"/>
      <c r="F110" s="39"/>
      <c r="G110" s="39"/>
      <c r="H110" s="39"/>
      <c r="I110" s="39"/>
      <c r="J110" s="39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  <c r="V110" s="39"/>
    </row>
    <row r="111" spans="1:22" s="13" customFormat="1" ht="15.75">
      <c r="A111" s="27"/>
      <c r="B111" s="10" t="s">
        <v>64</v>
      </c>
      <c r="C111" s="10" t="s">
        <v>67</v>
      </c>
      <c r="D111" s="10" t="s">
        <v>10</v>
      </c>
      <c r="E111" s="24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</row>
    <row r="112" spans="1:22" s="13" customFormat="1" ht="15.75">
      <c r="A112" s="27"/>
      <c r="B112" s="10" t="s">
        <v>108</v>
      </c>
      <c r="C112" s="10" t="s">
        <v>73</v>
      </c>
      <c r="D112" s="45">
        <f>E109/E2</f>
        <v>0.29998533079067036</v>
      </c>
      <c r="E112" s="24"/>
      <c r="F112" s="39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</row>
    <row r="113" spans="1:22" s="13" customFormat="1" ht="31.5">
      <c r="A113" s="27"/>
      <c r="B113" s="10" t="s">
        <v>106</v>
      </c>
      <c r="C113" s="10" t="s">
        <v>67</v>
      </c>
      <c r="D113" s="10" t="s">
        <v>374</v>
      </c>
      <c r="E113" s="24">
        <v>1145.256</v>
      </c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</row>
    <row r="114" spans="1:22" s="13" customFormat="1" ht="15.75">
      <c r="A114" s="27"/>
      <c r="B114" s="10" t="s">
        <v>107</v>
      </c>
      <c r="C114" s="10" t="s">
        <v>67</v>
      </c>
      <c r="D114" s="10" t="s">
        <v>15</v>
      </c>
      <c r="E114" s="24"/>
      <c r="F114" s="39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</row>
    <row r="115" spans="1:22" s="13" customFormat="1" ht="15.75">
      <c r="A115" s="27"/>
      <c r="B115" s="10" t="s">
        <v>64</v>
      </c>
      <c r="C115" s="10" t="s">
        <v>67</v>
      </c>
      <c r="D115" s="10" t="s">
        <v>10</v>
      </c>
      <c r="E115" s="24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  <c r="V115" s="39"/>
    </row>
    <row r="116" spans="1:22" s="13" customFormat="1" ht="15.75">
      <c r="A116" s="27"/>
      <c r="B116" s="10" t="s">
        <v>108</v>
      </c>
      <c r="C116" s="10" t="s">
        <v>73</v>
      </c>
      <c r="D116" s="45">
        <f>E113/E2</f>
        <v>0.168</v>
      </c>
      <c r="E116" s="24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</row>
    <row r="117" spans="1:22" s="26" customFormat="1" ht="15.75">
      <c r="A117" s="40" t="s">
        <v>135</v>
      </c>
      <c r="B117" s="23" t="s">
        <v>104</v>
      </c>
      <c r="C117" s="23" t="s">
        <v>67</v>
      </c>
      <c r="D117" s="23" t="s">
        <v>378</v>
      </c>
      <c r="E117" s="24">
        <v>0</v>
      </c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</row>
    <row r="118" spans="1:22" s="13" customFormat="1" ht="15.75">
      <c r="A118" s="27" t="s">
        <v>136</v>
      </c>
      <c r="B118" s="10" t="s">
        <v>105</v>
      </c>
      <c r="C118" s="10" t="s">
        <v>73</v>
      </c>
      <c r="D118" s="28">
        <f>E117</f>
        <v>0</v>
      </c>
      <c r="E118" s="24"/>
      <c r="F118" s="39"/>
      <c r="G118" s="39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</row>
    <row r="119" spans="1:22" s="13" customFormat="1" ht="31.5">
      <c r="A119" s="27" t="s">
        <v>137</v>
      </c>
      <c r="B119" s="10" t="s">
        <v>106</v>
      </c>
      <c r="C119" s="10" t="s">
        <v>67</v>
      </c>
      <c r="D119" s="10" t="s">
        <v>378</v>
      </c>
      <c r="E119" s="24"/>
      <c r="F119" s="39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  <c r="V119" s="39"/>
    </row>
    <row r="120" spans="1:22" s="13" customFormat="1" ht="15.75">
      <c r="A120" s="27" t="s">
        <v>138</v>
      </c>
      <c r="B120" s="10" t="s">
        <v>107</v>
      </c>
      <c r="C120" s="10" t="s">
        <v>67</v>
      </c>
      <c r="D120" s="10" t="s">
        <v>24</v>
      </c>
      <c r="E120" s="24"/>
      <c r="F120" s="39"/>
      <c r="G120" s="39"/>
      <c r="H120" s="39"/>
      <c r="I120" s="39"/>
      <c r="J120" s="39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  <c r="V120" s="39"/>
    </row>
    <row r="121" spans="1:22" s="13" customFormat="1" ht="15.75">
      <c r="A121" s="27" t="s">
        <v>139</v>
      </c>
      <c r="B121" s="10" t="s">
        <v>64</v>
      </c>
      <c r="C121" s="10" t="s">
        <v>67</v>
      </c>
      <c r="D121" s="10" t="s">
        <v>10</v>
      </c>
      <c r="E121" s="24"/>
      <c r="F121" s="39"/>
      <c r="G121" s="39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</row>
    <row r="122" spans="1:22" s="13" customFormat="1" ht="15.75">
      <c r="A122" s="27" t="s">
        <v>140</v>
      </c>
      <c r="B122" s="10" t="s">
        <v>108</v>
      </c>
      <c r="C122" s="10" t="s">
        <v>73</v>
      </c>
      <c r="D122" s="44">
        <f>E117/E2</f>
        <v>0</v>
      </c>
      <c r="E122" s="24"/>
      <c r="F122" s="39"/>
      <c r="G122" s="39"/>
      <c r="H122" s="39"/>
      <c r="I122" s="39"/>
      <c r="J122" s="39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  <c r="V122" s="39"/>
    </row>
    <row r="123" spans="1:22" s="26" customFormat="1" ht="15.75">
      <c r="A123" s="40" t="s">
        <v>141</v>
      </c>
      <c r="B123" s="23" t="s">
        <v>104</v>
      </c>
      <c r="C123" s="23" t="s">
        <v>67</v>
      </c>
      <c r="D123" s="23" t="s">
        <v>21</v>
      </c>
      <c r="E123" s="24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</row>
    <row r="124" spans="1:22" s="13" customFormat="1" ht="15.75">
      <c r="A124" s="27" t="s">
        <v>142</v>
      </c>
      <c r="B124" s="10" t="s">
        <v>105</v>
      </c>
      <c r="C124" s="10" t="s">
        <v>73</v>
      </c>
      <c r="D124" s="28">
        <f>E124</f>
        <v>100242.62</v>
      </c>
      <c r="E124" s="24">
        <v>100242.62</v>
      </c>
      <c r="F124" s="39"/>
      <c r="G124" s="39"/>
      <c r="H124" s="39"/>
      <c r="I124" s="39"/>
      <c r="J124" s="39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</row>
    <row r="125" spans="1:22" s="13" customFormat="1" ht="31.5">
      <c r="A125" s="27" t="s">
        <v>143</v>
      </c>
      <c r="B125" s="10" t="s">
        <v>106</v>
      </c>
      <c r="C125" s="10" t="s">
        <v>67</v>
      </c>
      <c r="D125" s="10" t="s">
        <v>5</v>
      </c>
      <c r="E125" s="24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</row>
    <row r="126" spans="1:22" s="13" customFormat="1" ht="15.75">
      <c r="A126" s="27" t="s">
        <v>144</v>
      </c>
      <c r="B126" s="10" t="s">
        <v>107</v>
      </c>
      <c r="C126" s="10" t="s">
        <v>67</v>
      </c>
      <c r="D126" s="10" t="s">
        <v>18</v>
      </c>
      <c r="E126" s="24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39"/>
    </row>
    <row r="127" spans="1:22" s="13" customFormat="1" ht="15.75">
      <c r="A127" s="27" t="s">
        <v>145</v>
      </c>
      <c r="B127" s="10" t="s">
        <v>64</v>
      </c>
      <c r="C127" s="10" t="s">
        <v>67</v>
      </c>
      <c r="D127" s="10" t="s">
        <v>10</v>
      </c>
      <c r="E127" s="24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39"/>
    </row>
    <row r="128" spans="1:22" s="13" customFormat="1" ht="15.75">
      <c r="A128" s="27" t="s">
        <v>146</v>
      </c>
      <c r="B128" s="10" t="s">
        <v>108</v>
      </c>
      <c r="C128" s="10" t="s">
        <v>73</v>
      </c>
      <c r="D128" s="44">
        <f>E124/E2</f>
        <v>14.70479976529265</v>
      </c>
      <c r="E128" s="24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  <c r="V128" s="39"/>
    </row>
    <row r="129" spans="1:22" s="26" customFormat="1" ht="31.5">
      <c r="A129" s="40" t="s">
        <v>148</v>
      </c>
      <c r="B129" s="23" t="s">
        <v>104</v>
      </c>
      <c r="C129" s="23" t="s">
        <v>67</v>
      </c>
      <c r="D129" s="23" t="s">
        <v>54</v>
      </c>
      <c r="E129" s="24"/>
      <c r="F129" s="29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</row>
    <row r="130" spans="1:22" s="13" customFormat="1" ht="15.75">
      <c r="A130" s="27" t="s">
        <v>149</v>
      </c>
      <c r="B130" s="10" t="s">
        <v>105</v>
      </c>
      <c r="C130" s="10" t="s">
        <v>73</v>
      </c>
      <c r="D130" s="10">
        <f>E131</f>
        <v>13241.92</v>
      </c>
      <c r="E130" s="12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</row>
    <row r="131" spans="1:22" s="13" customFormat="1" ht="31.5">
      <c r="A131" s="27" t="s">
        <v>150</v>
      </c>
      <c r="B131" s="10" t="s">
        <v>106</v>
      </c>
      <c r="C131" s="10" t="s">
        <v>67</v>
      </c>
      <c r="D131" s="10" t="s">
        <v>54</v>
      </c>
      <c r="E131" s="12">
        <v>13241.92</v>
      </c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</row>
    <row r="132" spans="1:22" s="13" customFormat="1" ht="15.75">
      <c r="A132" s="27" t="s">
        <v>151</v>
      </c>
      <c r="B132" s="10" t="s">
        <v>107</v>
      </c>
      <c r="C132" s="10" t="s">
        <v>67</v>
      </c>
      <c r="D132" s="10" t="s">
        <v>147</v>
      </c>
      <c r="E132" s="12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</row>
    <row r="133" spans="1:22" s="13" customFormat="1" ht="15.75">
      <c r="A133" s="27" t="s">
        <v>152</v>
      </c>
      <c r="B133" s="10" t="s">
        <v>64</v>
      </c>
      <c r="C133" s="10" t="s">
        <v>67</v>
      </c>
      <c r="D133" s="10" t="s">
        <v>10</v>
      </c>
      <c r="E133" s="12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  <c r="V133" s="39"/>
    </row>
    <row r="134" spans="1:22" s="13" customFormat="1" ht="15.75">
      <c r="A134" s="27" t="s">
        <v>153</v>
      </c>
      <c r="B134" s="10" t="s">
        <v>108</v>
      </c>
      <c r="C134" s="10" t="s">
        <v>73</v>
      </c>
      <c r="D134" s="44">
        <f>E131/E2</f>
        <v>1.9424849640604371</v>
      </c>
      <c r="E134" s="12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</row>
    <row r="135" spans="1:22" s="26" customFormat="1" ht="31.5">
      <c r="A135" s="40" t="s">
        <v>155</v>
      </c>
      <c r="B135" s="23" t="s">
        <v>104</v>
      </c>
      <c r="C135" s="23" t="s">
        <v>67</v>
      </c>
      <c r="D135" s="23" t="s">
        <v>55</v>
      </c>
      <c r="E135" s="12">
        <v>1939.68</v>
      </c>
      <c r="F135" s="25" t="s">
        <v>325</v>
      </c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</row>
    <row r="136" spans="1:22" s="13" customFormat="1" ht="15.75">
      <c r="A136" s="27" t="s">
        <v>156</v>
      </c>
      <c r="B136" s="10" t="s">
        <v>105</v>
      </c>
      <c r="C136" s="10" t="s">
        <v>73</v>
      </c>
      <c r="D136" s="10">
        <f>E135</f>
        <v>1939.68</v>
      </c>
      <c r="E136" s="12"/>
      <c r="F136" s="39">
        <v>120</v>
      </c>
      <c r="G136" s="39"/>
      <c r="H136" s="39"/>
      <c r="I136" s="39"/>
      <c r="J136" s="39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39"/>
    </row>
    <row r="137" spans="1:22" s="13" customFormat="1" ht="31.5">
      <c r="A137" s="27" t="s">
        <v>157</v>
      </c>
      <c r="B137" s="10" t="s">
        <v>106</v>
      </c>
      <c r="C137" s="10" t="s">
        <v>67</v>
      </c>
      <c r="D137" s="10" t="s">
        <v>55</v>
      </c>
      <c r="E137" s="12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  <c r="V137" s="39"/>
    </row>
    <row r="138" spans="1:22" s="13" customFormat="1" ht="15.75">
      <c r="A138" s="27" t="s">
        <v>158</v>
      </c>
      <c r="B138" s="10" t="s">
        <v>107</v>
      </c>
      <c r="C138" s="10" t="s">
        <v>67</v>
      </c>
      <c r="D138" s="10" t="s">
        <v>154</v>
      </c>
      <c r="E138" s="12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  <c r="V138" s="39"/>
    </row>
    <row r="139" spans="1:22" s="13" customFormat="1" ht="15.75">
      <c r="A139" s="27" t="s">
        <v>159</v>
      </c>
      <c r="B139" s="10" t="s">
        <v>64</v>
      </c>
      <c r="C139" s="10" t="s">
        <v>67</v>
      </c>
      <c r="D139" s="10" t="s">
        <v>20</v>
      </c>
      <c r="E139" s="12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</row>
    <row r="140" spans="1:22" s="13" customFormat="1" ht="15.75">
      <c r="A140" s="27" t="s">
        <v>160</v>
      </c>
      <c r="B140" s="10" t="s">
        <v>108</v>
      </c>
      <c r="C140" s="10" t="s">
        <v>73</v>
      </c>
      <c r="D140" s="44">
        <f>E135/F136</f>
        <v>16.164</v>
      </c>
      <c r="E140" s="12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</row>
    <row r="141" spans="1:22" s="26" customFormat="1" ht="47.25">
      <c r="A141" s="40" t="s">
        <v>162</v>
      </c>
      <c r="B141" s="23" t="s">
        <v>104</v>
      </c>
      <c r="C141" s="23" t="s">
        <v>67</v>
      </c>
      <c r="D141" s="23" t="s">
        <v>23</v>
      </c>
      <c r="E141" s="24"/>
      <c r="F141" s="10" t="s">
        <v>326</v>
      </c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</row>
    <row r="142" spans="1:22" s="13" customFormat="1" ht="15.75">
      <c r="A142" s="27" t="s">
        <v>163</v>
      </c>
      <c r="B142" s="10" t="s">
        <v>105</v>
      </c>
      <c r="C142" s="10" t="s">
        <v>73</v>
      </c>
      <c r="D142" s="10">
        <f>E143+E147</f>
        <v>2.59</v>
      </c>
      <c r="E142" s="12"/>
      <c r="F142" s="10">
        <v>3.6</v>
      </c>
      <c r="G142" s="39"/>
      <c r="H142" s="39"/>
      <c r="I142" s="39"/>
      <c r="J142" s="39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  <c r="V142" s="39"/>
    </row>
    <row r="143" spans="1:22" s="13" customFormat="1" ht="31.5">
      <c r="A143" s="27" t="s">
        <v>164</v>
      </c>
      <c r="B143" s="10" t="s">
        <v>106</v>
      </c>
      <c r="C143" s="10" t="s">
        <v>67</v>
      </c>
      <c r="D143" s="10" t="s">
        <v>7</v>
      </c>
      <c r="E143" s="12">
        <v>0</v>
      </c>
      <c r="F143" s="49"/>
      <c r="G143" s="39"/>
      <c r="H143" s="39"/>
      <c r="I143" s="39"/>
      <c r="J143" s="39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  <c r="V143" s="39"/>
    </row>
    <row r="144" spans="1:22" s="13" customFormat="1" ht="15.75">
      <c r="A144" s="27" t="s">
        <v>165</v>
      </c>
      <c r="B144" s="10" t="s">
        <v>107</v>
      </c>
      <c r="C144" s="10" t="s">
        <v>67</v>
      </c>
      <c r="D144" s="10" t="s">
        <v>24</v>
      </c>
      <c r="E144" s="12"/>
      <c r="F144" s="49"/>
      <c r="G144" s="39"/>
      <c r="H144" s="39"/>
      <c r="I144" s="39"/>
      <c r="J144" s="39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  <c r="V144" s="39"/>
    </row>
    <row r="145" spans="1:22" s="13" customFormat="1" ht="15.75">
      <c r="A145" s="27" t="s">
        <v>166</v>
      </c>
      <c r="B145" s="10" t="s">
        <v>64</v>
      </c>
      <c r="C145" s="10" t="s">
        <v>67</v>
      </c>
      <c r="D145" s="10" t="s">
        <v>161</v>
      </c>
      <c r="E145" s="12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  <c r="V145" s="39"/>
    </row>
    <row r="146" spans="1:22" s="13" customFormat="1" ht="15.75">
      <c r="A146" s="27" t="s">
        <v>167</v>
      </c>
      <c r="B146" s="10" t="s">
        <v>108</v>
      </c>
      <c r="C146" s="10" t="s">
        <v>73</v>
      </c>
      <c r="D146" s="44">
        <v>0</v>
      </c>
      <c r="E146" s="12"/>
      <c r="F146" s="10" t="s">
        <v>326</v>
      </c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</row>
    <row r="147" spans="1:22" s="13" customFormat="1" ht="31.5">
      <c r="A147" s="27" t="s">
        <v>168</v>
      </c>
      <c r="B147" s="10" t="s">
        <v>106</v>
      </c>
      <c r="C147" s="10" t="s">
        <v>67</v>
      </c>
      <c r="D147" s="10" t="s">
        <v>6</v>
      </c>
      <c r="E147" s="12">
        <v>2.59</v>
      </c>
      <c r="F147" s="10">
        <v>3.6</v>
      </c>
      <c r="G147" s="39"/>
      <c r="H147" s="39"/>
      <c r="I147" s="39"/>
      <c r="J147" s="39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  <c r="V147" s="39"/>
    </row>
    <row r="148" spans="1:22" s="13" customFormat="1" ht="15.75">
      <c r="A148" s="27" t="s">
        <v>169</v>
      </c>
      <c r="B148" s="10" t="s">
        <v>107</v>
      </c>
      <c r="C148" s="10" t="s">
        <v>67</v>
      </c>
      <c r="D148" s="10" t="s">
        <v>25</v>
      </c>
      <c r="E148" s="12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  <c r="V148" s="39"/>
    </row>
    <row r="149" spans="1:22" s="13" customFormat="1" ht="15.75">
      <c r="A149" s="27" t="s">
        <v>170</v>
      </c>
      <c r="B149" s="10" t="s">
        <v>64</v>
      </c>
      <c r="C149" s="10" t="s">
        <v>67</v>
      </c>
      <c r="D149" s="10" t="s">
        <v>161</v>
      </c>
      <c r="E149" s="12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  <c r="V149" s="39"/>
    </row>
    <row r="150" spans="1:22" s="13" customFormat="1" ht="15.75">
      <c r="A150" s="27" t="s">
        <v>171</v>
      </c>
      <c r="B150" s="10" t="s">
        <v>108</v>
      </c>
      <c r="C150" s="10" t="s">
        <v>73</v>
      </c>
      <c r="D150" s="44">
        <f>E147/F147</f>
        <v>0.7194444444444444</v>
      </c>
      <c r="E150" s="12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  <c r="V150" s="39"/>
    </row>
    <row r="151" spans="1:22" s="26" customFormat="1" ht="63">
      <c r="A151" s="40" t="s">
        <v>172</v>
      </c>
      <c r="B151" s="23" t="s">
        <v>104</v>
      </c>
      <c r="C151" s="23" t="s">
        <v>67</v>
      </c>
      <c r="D151" s="23" t="s">
        <v>26</v>
      </c>
      <c r="E151" s="24"/>
      <c r="F151" s="39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  <c r="T151" s="25"/>
      <c r="U151" s="25"/>
      <c r="V151" s="25"/>
    </row>
    <row r="152" spans="1:22" s="13" customFormat="1" ht="15.75">
      <c r="A152" s="27" t="s">
        <v>173</v>
      </c>
      <c r="B152" s="10" t="s">
        <v>105</v>
      </c>
      <c r="C152" s="10" t="s">
        <v>73</v>
      </c>
      <c r="D152" s="28">
        <f>E153+E157+E165+E169+E173+E177+E181+E185+E189+E193+E197+E201+E209+E205+E161</f>
        <v>158626.538</v>
      </c>
      <c r="E152" s="12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  <c r="V152" s="39"/>
    </row>
    <row r="153" spans="1:22" s="13" customFormat="1" ht="31.5">
      <c r="A153" s="27" t="s">
        <v>174</v>
      </c>
      <c r="B153" s="10" t="s">
        <v>106</v>
      </c>
      <c r="C153" s="10" t="s">
        <v>67</v>
      </c>
      <c r="D153" s="10" t="s">
        <v>27</v>
      </c>
      <c r="E153" s="12">
        <f>1263.86+1668.8</f>
        <v>2932.66</v>
      </c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  <c r="V153" s="39"/>
    </row>
    <row r="154" spans="1:22" s="13" customFormat="1" ht="15.75">
      <c r="A154" s="27" t="s">
        <v>175</v>
      </c>
      <c r="B154" s="10" t="s">
        <v>107</v>
      </c>
      <c r="C154" s="10" t="s">
        <v>67</v>
      </c>
      <c r="D154" s="10" t="s">
        <v>22</v>
      </c>
      <c r="E154" s="12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  <c r="V154" s="39"/>
    </row>
    <row r="155" spans="1:22" s="13" customFormat="1" ht="15.75">
      <c r="A155" s="27" t="s">
        <v>176</v>
      </c>
      <c r="B155" s="10" t="s">
        <v>64</v>
      </c>
      <c r="C155" s="10" t="s">
        <v>67</v>
      </c>
      <c r="D155" s="10" t="s">
        <v>10</v>
      </c>
      <c r="E155" s="12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  <c r="V155" s="39"/>
    </row>
    <row r="156" spans="1:22" s="13" customFormat="1" ht="15.75">
      <c r="A156" s="27" t="s">
        <v>177</v>
      </c>
      <c r="B156" s="10" t="s">
        <v>108</v>
      </c>
      <c r="C156" s="10" t="s">
        <v>73</v>
      </c>
      <c r="D156" s="44">
        <f>E153/E2</f>
        <v>0.43019803432594983</v>
      </c>
      <c r="E156" s="12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  <c r="V156" s="39"/>
    </row>
    <row r="157" spans="1:22" s="13" customFormat="1" ht="31.5">
      <c r="A157" s="27" t="s">
        <v>178</v>
      </c>
      <c r="B157" s="10" t="s">
        <v>106</v>
      </c>
      <c r="C157" s="10" t="s">
        <v>67</v>
      </c>
      <c r="D157" s="10" t="s">
        <v>28</v>
      </c>
      <c r="E157" s="12">
        <v>4877.56</v>
      </c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  <c r="V157" s="39"/>
    </row>
    <row r="158" spans="1:22" s="13" customFormat="1" ht="15.75">
      <c r="A158" s="27" t="s">
        <v>179</v>
      </c>
      <c r="B158" s="10" t="s">
        <v>107</v>
      </c>
      <c r="C158" s="10" t="s">
        <v>67</v>
      </c>
      <c r="D158" s="10" t="s">
        <v>29</v>
      </c>
      <c r="E158" s="12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  <c r="V158" s="39"/>
    </row>
    <row r="159" spans="1:22" s="13" customFormat="1" ht="15.75">
      <c r="A159" s="27" t="s">
        <v>180</v>
      </c>
      <c r="B159" s="10" t="s">
        <v>64</v>
      </c>
      <c r="C159" s="10" t="s">
        <v>67</v>
      </c>
      <c r="D159" s="10" t="s">
        <v>10</v>
      </c>
      <c r="E159" s="12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  <c r="V159" s="39"/>
    </row>
    <row r="160" spans="1:22" s="13" customFormat="1" ht="15.75">
      <c r="A160" s="27" t="s">
        <v>181</v>
      </c>
      <c r="B160" s="10" t="s">
        <v>108</v>
      </c>
      <c r="C160" s="10" t="s">
        <v>73</v>
      </c>
      <c r="D160" s="44">
        <f>E157/E2</f>
        <v>0.7154994865776735</v>
      </c>
      <c r="E160" s="12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  <c r="V160" s="39"/>
    </row>
    <row r="161" spans="1:22" s="13" customFormat="1" ht="31.5">
      <c r="A161" s="27"/>
      <c r="B161" s="10" t="s">
        <v>106</v>
      </c>
      <c r="C161" s="10" t="s">
        <v>67</v>
      </c>
      <c r="D161" s="44" t="s">
        <v>382</v>
      </c>
      <c r="E161" s="39">
        <v>3503.938</v>
      </c>
      <c r="F161" s="37"/>
      <c r="G161" s="37"/>
      <c r="H161" s="37"/>
      <c r="I161" s="37"/>
      <c r="J161" s="37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  <c r="V161" s="39"/>
    </row>
    <row r="162" spans="1:22" s="13" customFormat="1" ht="15.75">
      <c r="A162" s="27"/>
      <c r="B162" s="10" t="s">
        <v>107</v>
      </c>
      <c r="C162" s="10" t="s">
        <v>67</v>
      </c>
      <c r="D162" s="44" t="s">
        <v>24</v>
      </c>
      <c r="E162" s="39"/>
      <c r="F162" s="37"/>
      <c r="G162" s="37"/>
      <c r="H162" s="37"/>
      <c r="I162" s="37"/>
      <c r="J162" s="37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  <c r="V162" s="39"/>
    </row>
    <row r="163" spans="1:22" s="13" customFormat="1" ht="15.75">
      <c r="A163" s="27"/>
      <c r="B163" s="10" t="s">
        <v>64</v>
      </c>
      <c r="C163" s="10" t="s">
        <v>67</v>
      </c>
      <c r="D163" s="44" t="s">
        <v>10</v>
      </c>
      <c r="E163" s="39"/>
      <c r="F163" s="37"/>
      <c r="G163" s="37"/>
      <c r="H163" s="37"/>
      <c r="I163" s="37"/>
      <c r="J163" s="37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  <c r="V163" s="39"/>
    </row>
    <row r="164" spans="1:22" s="13" customFormat="1" ht="15.75">
      <c r="A164" s="27"/>
      <c r="B164" s="10" t="s">
        <v>108</v>
      </c>
      <c r="C164" s="10" t="s">
        <v>73</v>
      </c>
      <c r="D164" s="44">
        <f>E161/E2</f>
        <v>0.514</v>
      </c>
      <c r="E164" s="39"/>
      <c r="F164" s="37"/>
      <c r="G164" s="37"/>
      <c r="H164" s="37"/>
      <c r="I164" s="37"/>
      <c r="J164" s="37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  <c r="V164" s="39"/>
    </row>
    <row r="165" spans="1:22" s="13" customFormat="1" ht="31.5">
      <c r="A165" s="27" t="s">
        <v>182</v>
      </c>
      <c r="B165" s="10" t="s">
        <v>106</v>
      </c>
      <c r="C165" s="10" t="s">
        <v>67</v>
      </c>
      <c r="D165" s="10" t="s">
        <v>3</v>
      </c>
      <c r="E165" s="12">
        <v>4681.25</v>
      </c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  <c r="V165" s="39"/>
    </row>
    <row r="166" spans="1:22" s="13" customFormat="1" ht="15.75">
      <c r="A166" s="27" t="s">
        <v>183</v>
      </c>
      <c r="B166" s="10" t="s">
        <v>107</v>
      </c>
      <c r="C166" s="10" t="s">
        <v>67</v>
      </c>
      <c r="D166" s="10" t="s">
        <v>30</v>
      </c>
      <c r="E166" s="12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</row>
    <row r="167" spans="1:22" s="13" customFormat="1" ht="15.75">
      <c r="A167" s="27" t="s">
        <v>184</v>
      </c>
      <c r="B167" s="10" t="s">
        <v>64</v>
      </c>
      <c r="C167" s="10" t="s">
        <v>67</v>
      </c>
      <c r="D167" s="10" t="s">
        <v>10</v>
      </c>
      <c r="E167" s="12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  <c r="V167" s="39"/>
    </row>
    <row r="168" spans="1:22" s="13" customFormat="1" ht="15.75">
      <c r="A168" s="27" t="s">
        <v>185</v>
      </c>
      <c r="B168" s="10" t="s">
        <v>108</v>
      </c>
      <c r="C168" s="10" t="s">
        <v>73</v>
      </c>
      <c r="D168" s="44">
        <f>E165/E2</f>
        <v>0.686702361742702</v>
      </c>
      <c r="E168" s="12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  <c r="V168" s="39"/>
    </row>
    <row r="169" spans="1:22" s="13" customFormat="1" ht="31.5">
      <c r="A169" s="27" t="s">
        <v>186</v>
      </c>
      <c r="B169" s="10" t="s">
        <v>106</v>
      </c>
      <c r="C169" s="10" t="s">
        <v>67</v>
      </c>
      <c r="D169" s="10" t="s">
        <v>2</v>
      </c>
      <c r="E169" s="12">
        <v>58376.77</v>
      </c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  <c r="V169" s="39"/>
    </row>
    <row r="170" spans="1:22" s="13" customFormat="1" ht="15.75">
      <c r="A170" s="27" t="s">
        <v>187</v>
      </c>
      <c r="B170" s="10" t="s">
        <v>107</v>
      </c>
      <c r="C170" s="10" t="s">
        <v>67</v>
      </c>
      <c r="D170" s="10" t="s">
        <v>31</v>
      </c>
      <c r="E170" s="12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  <c r="V170" s="39"/>
    </row>
    <row r="171" spans="1:22" s="13" customFormat="1" ht="15.75">
      <c r="A171" s="27" t="s">
        <v>188</v>
      </c>
      <c r="B171" s="10" t="s">
        <v>64</v>
      </c>
      <c r="C171" s="10" t="s">
        <v>67</v>
      </c>
      <c r="D171" s="10" t="s">
        <v>10</v>
      </c>
      <c r="E171" s="12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  <c r="V171" s="39"/>
    </row>
    <row r="172" spans="1:22" s="13" customFormat="1" ht="15.75">
      <c r="A172" s="27" t="s">
        <v>189</v>
      </c>
      <c r="B172" s="10" t="s">
        <v>108</v>
      </c>
      <c r="C172" s="10" t="s">
        <v>73</v>
      </c>
      <c r="D172" s="44">
        <f>E169/E2</f>
        <v>8.563410591169136</v>
      </c>
      <c r="E172" s="12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</row>
    <row r="173" spans="1:22" s="13" customFormat="1" ht="47.25">
      <c r="A173" s="27" t="s">
        <v>190</v>
      </c>
      <c r="B173" s="10" t="s">
        <v>106</v>
      </c>
      <c r="C173" s="10" t="s">
        <v>67</v>
      </c>
      <c r="D173" s="10" t="s">
        <v>32</v>
      </c>
      <c r="E173" s="12">
        <f>13953.04+25727.03</f>
        <v>39680.07</v>
      </c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  <c r="V173" s="39"/>
    </row>
    <row r="174" spans="1:22" s="13" customFormat="1" ht="15.75">
      <c r="A174" s="27" t="s">
        <v>191</v>
      </c>
      <c r="B174" s="10" t="s">
        <v>107</v>
      </c>
      <c r="C174" s="10" t="s">
        <v>67</v>
      </c>
      <c r="D174" s="10" t="s">
        <v>33</v>
      </c>
      <c r="E174" s="12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  <c r="V174" s="39"/>
    </row>
    <row r="175" spans="1:22" s="13" customFormat="1" ht="15.75">
      <c r="A175" s="27" t="s">
        <v>192</v>
      </c>
      <c r="B175" s="10" t="s">
        <v>64</v>
      </c>
      <c r="C175" s="10" t="s">
        <v>67</v>
      </c>
      <c r="D175" s="10" t="s">
        <v>10</v>
      </c>
      <c r="E175" s="12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</row>
    <row r="176" spans="1:22" s="13" customFormat="1" ht="15.75">
      <c r="A176" s="27" t="s">
        <v>193</v>
      </c>
      <c r="B176" s="10" t="s">
        <v>108</v>
      </c>
      <c r="C176" s="10" t="s">
        <v>73</v>
      </c>
      <c r="D176" s="44">
        <f>E173/E2</f>
        <v>5.820752530438609</v>
      </c>
      <c r="E176" s="12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</row>
    <row r="177" spans="1:22" s="13" customFormat="1" ht="31.5">
      <c r="A177" s="27" t="s">
        <v>194</v>
      </c>
      <c r="B177" s="10" t="s">
        <v>106</v>
      </c>
      <c r="C177" s="10" t="s">
        <v>67</v>
      </c>
      <c r="D177" s="10" t="s">
        <v>34</v>
      </c>
      <c r="E177" s="12">
        <f>23218.7</f>
        <v>23218.7</v>
      </c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  <c r="V177" s="39"/>
    </row>
    <row r="178" spans="1:22" s="13" customFormat="1" ht="15.75">
      <c r="A178" s="27" t="s">
        <v>195</v>
      </c>
      <c r="B178" s="10" t="s">
        <v>107</v>
      </c>
      <c r="C178" s="10" t="s">
        <v>67</v>
      </c>
      <c r="D178" s="10" t="s">
        <v>35</v>
      </c>
      <c r="E178" s="12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</row>
    <row r="179" spans="1:22" s="13" customFormat="1" ht="15.75">
      <c r="A179" s="27" t="s">
        <v>196</v>
      </c>
      <c r="B179" s="10" t="s">
        <v>64</v>
      </c>
      <c r="C179" s="10" t="s">
        <v>67</v>
      </c>
      <c r="D179" s="10" t="s">
        <v>10</v>
      </c>
      <c r="E179" s="12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</row>
    <row r="180" spans="1:22" s="13" customFormat="1" ht="15.75">
      <c r="A180" s="27" t="s">
        <v>197</v>
      </c>
      <c r="B180" s="10" t="s">
        <v>108</v>
      </c>
      <c r="C180" s="10" t="s">
        <v>73</v>
      </c>
      <c r="D180" s="44">
        <f>E177/E2</f>
        <v>3.4059997066158134</v>
      </c>
      <c r="E180" s="12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  <c r="V180" s="39"/>
    </row>
    <row r="181" spans="1:22" s="13" customFormat="1" ht="31.5">
      <c r="A181" s="27" t="s">
        <v>198</v>
      </c>
      <c r="B181" s="10" t="s">
        <v>106</v>
      </c>
      <c r="C181" s="10" t="s">
        <v>67</v>
      </c>
      <c r="D181" s="10" t="s">
        <v>36</v>
      </c>
      <c r="E181" s="12">
        <v>3367.6</v>
      </c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  <c r="V181" s="39"/>
    </row>
    <row r="182" spans="1:22" s="13" customFormat="1" ht="15.75">
      <c r="A182" s="27" t="s">
        <v>199</v>
      </c>
      <c r="B182" s="10" t="s">
        <v>107</v>
      </c>
      <c r="C182" s="10" t="s">
        <v>67</v>
      </c>
      <c r="D182" s="10" t="s">
        <v>24</v>
      </c>
      <c r="E182" s="12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</row>
    <row r="183" spans="1:22" s="13" customFormat="1" ht="15.75">
      <c r="A183" s="27" t="s">
        <v>200</v>
      </c>
      <c r="B183" s="10" t="s">
        <v>64</v>
      </c>
      <c r="C183" s="10" t="s">
        <v>67</v>
      </c>
      <c r="D183" s="10" t="s">
        <v>10</v>
      </c>
      <c r="E183" s="12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</row>
    <row r="184" spans="1:22" s="13" customFormat="1" ht="15.75">
      <c r="A184" s="27" t="s">
        <v>201</v>
      </c>
      <c r="B184" s="10" t="s">
        <v>108</v>
      </c>
      <c r="C184" s="10" t="s">
        <v>73</v>
      </c>
      <c r="D184" s="44">
        <f>E181/E2</f>
        <v>0.4940002933841866</v>
      </c>
      <c r="E184" s="12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</row>
    <row r="185" spans="1:22" s="13" customFormat="1" ht="31.5">
      <c r="A185" s="27" t="s">
        <v>202</v>
      </c>
      <c r="B185" s="10" t="s">
        <v>106</v>
      </c>
      <c r="C185" s="10" t="s">
        <v>67</v>
      </c>
      <c r="D185" s="10" t="s">
        <v>37</v>
      </c>
      <c r="E185" s="12">
        <v>3689.36</v>
      </c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  <c r="V185" s="39"/>
    </row>
    <row r="186" spans="1:22" s="13" customFormat="1" ht="15.75">
      <c r="A186" s="27" t="s">
        <v>203</v>
      </c>
      <c r="B186" s="10" t="s">
        <v>107</v>
      </c>
      <c r="C186" s="10" t="s">
        <v>67</v>
      </c>
      <c r="D186" s="10" t="s">
        <v>31</v>
      </c>
      <c r="E186" s="12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</row>
    <row r="187" spans="1:22" s="13" customFormat="1" ht="15.75">
      <c r="A187" s="27" t="s">
        <v>204</v>
      </c>
      <c r="B187" s="10" t="s">
        <v>64</v>
      </c>
      <c r="C187" s="10" t="s">
        <v>67</v>
      </c>
      <c r="D187" s="10" t="s">
        <v>10</v>
      </c>
      <c r="E187" s="12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  <c r="V187" s="39"/>
    </row>
    <row r="188" spans="1:22" s="13" customFormat="1" ht="15.75">
      <c r="A188" s="27" t="s">
        <v>205</v>
      </c>
      <c r="B188" s="10" t="s">
        <v>108</v>
      </c>
      <c r="C188" s="10" t="s">
        <v>73</v>
      </c>
      <c r="D188" s="44">
        <f>E185/E2</f>
        <v>0.5411999413231627</v>
      </c>
      <c r="E188" s="12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  <c r="V188" s="39"/>
    </row>
    <row r="189" spans="1:22" s="13" customFormat="1" ht="31.5">
      <c r="A189" s="27" t="s">
        <v>339</v>
      </c>
      <c r="B189" s="10" t="s">
        <v>106</v>
      </c>
      <c r="C189" s="10" t="s">
        <v>67</v>
      </c>
      <c r="D189" s="10" t="s">
        <v>322</v>
      </c>
      <c r="E189" s="12">
        <v>6981.97</v>
      </c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  <c r="V189" s="39"/>
    </row>
    <row r="190" spans="1:22" s="13" customFormat="1" ht="15.75">
      <c r="A190" s="27" t="s">
        <v>340</v>
      </c>
      <c r="B190" s="10" t="s">
        <v>107</v>
      </c>
      <c r="C190" s="10" t="s">
        <v>67</v>
      </c>
      <c r="D190" s="10" t="s">
        <v>35</v>
      </c>
      <c r="E190" s="12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  <c r="V190" s="39"/>
    </row>
    <row r="191" spans="1:22" s="13" customFormat="1" ht="15.75">
      <c r="A191" s="27" t="s">
        <v>341</v>
      </c>
      <c r="B191" s="10" t="s">
        <v>64</v>
      </c>
      <c r="C191" s="10" t="s">
        <v>67</v>
      </c>
      <c r="D191" s="10" t="s">
        <v>10</v>
      </c>
      <c r="E191" s="12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  <c r="V191" s="39"/>
    </row>
    <row r="192" spans="1:22" s="13" customFormat="1" ht="15.75">
      <c r="A192" s="27" t="s">
        <v>342</v>
      </c>
      <c r="B192" s="10" t="s">
        <v>108</v>
      </c>
      <c r="C192" s="10" t="s">
        <v>73</v>
      </c>
      <c r="D192" s="44">
        <f>E189/E2</f>
        <v>1.0241997946310695</v>
      </c>
      <c r="E192" s="12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</row>
    <row r="193" spans="1:22" s="13" customFormat="1" ht="31.5">
      <c r="A193" s="27" t="s">
        <v>343</v>
      </c>
      <c r="B193" s="10" t="s">
        <v>106</v>
      </c>
      <c r="C193" s="10" t="s">
        <v>67</v>
      </c>
      <c r="D193" s="44" t="s">
        <v>321</v>
      </c>
      <c r="E193" s="12">
        <v>0</v>
      </c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  <c r="V193" s="39"/>
    </row>
    <row r="194" spans="1:22" s="13" customFormat="1" ht="15.75">
      <c r="A194" s="27" t="s">
        <v>344</v>
      </c>
      <c r="B194" s="10" t="s">
        <v>107</v>
      </c>
      <c r="C194" s="10" t="s">
        <v>67</v>
      </c>
      <c r="D194" s="44" t="s">
        <v>31</v>
      </c>
      <c r="E194" s="12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</row>
    <row r="195" spans="1:22" s="13" customFormat="1" ht="15.75">
      <c r="A195" s="27" t="s">
        <v>345</v>
      </c>
      <c r="B195" s="10" t="s">
        <v>64</v>
      </c>
      <c r="C195" s="10" t="s">
        <v>67</v>
      </c>
      <c r="D195" s="44" t="s">
        <v>10</v>
      </c>
      <c r="E195" s="12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  <c r="V195" s="39"/>
    </row>
    <row r="196" spans="1:22" s="13" customFormat="1" ht="15.75">
      <c r="A196" s="27" t="s">
        <v>346</v>
      </c>
      <c r="B196" s="10" t="s">
        <v>108</v>
      </c>
      <c r="C196" s="10" t="s">
        <v>73</v>
      </c>
      <c r="D196" s="44">
        <f>E193/E2</f>
        <v>0</v>
      </c>
      <c r="E196" s="12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  <c r="V196" s="39"/>
    </row>
    <row r="197" spans="1:22" s="13" customFormat="1" ht="31.5">
      <c r="A197" s="27" t="s">
        <v>347</v>
      </c>
      <c r="B197" s="10" t="s">
        <v>106</v>
      </c>
      <c r="C197" s="10" t="s">
        <v>67</v>
      </c>
      <c r="D197" s="44" t="s">
        <v>323</v>
      </c>
      <c r="E197" s="12">
        <v>0</v>
      </c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</row>
    <row r="198" spans="1:22" s="13" customFormat="1" ht="15.75">
      <c r="A198" s="27" t="s">
        <v>348</v>
      </c>
      <c r="B198" s="10" t="s">
        <v>107</v>
      </c>
      <c r="C198" s="10" t="s">
        <v>67</v>
      </c>
      <c r="D198" s="44" t="s">
        <v>24</v>
      </c>
      <c r="E198" s="12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  <c r="V198" s="39"/>
    </row>
    <row r="199" spans="1:22" s="13" customFormat="1" ht="15.75">
      <c r="A199" s="27" t="s">
        <v>349</v>
      </c>
      <c r="B199" s="10" t="s">
        <v>64</v>
      </c>
      <c r="C199" s="10" t="s">
        <v>67</v>
      </c>
      <c r="D199" s="44" t="s">
        <v>10</v>
      </c>
      <c r="E199" s="12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</row>
    <row r="200" spans="1:22" s="13" customFormat="1" ht="15.75">
      <c r="A200" s="27" t="s">
        <v>350</v>
      </c>
      <c r="B200" s="10" t="s">
        <v>108</v>
      </c>
      <c r="C200" s="10" t="s">
        <v>73</v>
      </c>
      <c r="D200" s="44">
        <f>E197/E2</f>
        <v>0</v>
      </c>
      <c r="E200" s="12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</row>
    <row r="201" spans="1:22" s="13" customFormat="1" ht="31.5">
      <c r="A201" s="27" t="s">
        <v>351</v>
      </c>
      <c r="B201" s="10" t="s">
        <v>106</v>
      </c>
      <c r="C201" s="10" t="s">
        <v>67</v>
      </c>
      <c r="D201" s="44" t="s">
        <v>320</v>
      </c>
      <c r="E201" s="12">
        <v>0</v>
      </c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</row>
    <row r="202" spans="1:22" s="13" customFormat="1" ht="15.75">
      <c r="A202" s="27" t="s">
        <v>352</v>
      </c>
      <c r="B202" s="10" t="s">
        <v>107</v>
      </c>
      <c r="C202" s="10" t="s">
        <v>67</v>
      </c>
      <c r="D202" s="44" t="s">
        <v>24</v>
      </c>
      <c r="E202" s="12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</row>
    <row r="203" spans="1:22" s="13" customFormat="1" ht="15.75">
      <c r="A203" s="27" t="s">
        <v>353</v>
      </c>
      <c r="B203" s="10" t="s">
        <v>64</v>
      </c>
      <c r="C203" s="10" t="s">
        <v>67</v>
      </c>
      <c r="D203" s="44" t="s">
        <v>10</v>
      </c>
      <c r="E203" s="12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  <c r="Q203" s="39"/>
      <c r="R203" s="39"/>
      <c r="S203" s="39"/>
      <c r="T203" s="39"/>
      <c r="U203" s="39"/>
      <c r="V203" s="39"/>
    </row>
    <row r="204" spans="1:22" s="13" customFormat="1" ht="15.75">
      <c r="A204" s="27" t="s">
        <v>354</v>
      </c>
      <c r="B204" s="10" t="s">
        <v>108</v>
      </c>
      <c r="C204" s="10" t="s">
        <v>73</v>
      </c>
      <c r="D204" s="44">
        <f>E201/E2</f>
        <v>0</v>
      </c>
      <c r="E204" s="12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  <c r="Q204" s="39"/>
      <c r="R204" s="39"/>
      <c r="S204" s="39"/>
      <c r="T204" s="39"/>
      <c r="U204" s="39"/>
      <c r="V204" s="39"/>
    </row>
    <row r="205" spans="1:22" s="13" customFormat="1" ht="15.75" hidden="1">
      <c r="A205" s="27"/>
      <c r="B205" s="10"/>
      <c r="C205" s="10"/>
      <c r="D205" s="44"/>
      <c r="E205" s="12"/>
      <c r="F205" s="30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</row>
    <row r="206" spans="1:22" s="13" customFormat="1" ht="15.75" hidden="1">
      <c r="A206" s="27"/>
      <c r="B206" s="10"/>
      <c r="C206" s="10"/>
      <c r="D206" s="44"/>
      <c r="E206" s="12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  <c r="Q206" s="39"/>
      <c r="R206" s="39"/>
      <c r="S206" s="39"/>
      <c r="T206" s="39"/>
      <c r="U206" s="39"/>
      <c r="V206" s="39"/>
    </row>
    <row r="207" spans="1:22" s="13" customFormat="1" ht="15.75" hidden="1">
      <c r="A207" s="27"/>
      <c r="B207" s="10"/>
      <c r="C207" s="10"/>
      <c r="D207" s="44"/>
      <c r="E207" s="12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</row>
    <row r="208" spans="1:22" s="13" customFormat="1" ht="15.75" hidden="1">
      <c r="A208" s="27"/>
      <c r="B208" s="10"/>
      <c r="C208" s="10"/>
      <c r="D208" s="44"/>
      <c r="E208" s="12"/>
      <c r="F208" s="30"/>
      <c r="G208" s="39"/>
      <c r="H208" s="39"/>
      <c r="I208" s="39"/>
      <c r="J208" s="39"/>
      <c r="K208" s="39"/>
      <c r="L208" s="39"/>
      <c r="M208" s="39"/>
      <c r="N208" s="39"/>
      <c r="O208" s="39"/>
      <c r="P208" s="39"/>
      <c r="Q208" s="39"/>
      <c r="R208" s="39"/>
      <c r="S208" s="39"/>
      <c r="T208" s="39"/>
      <c r="U208" s="39"/>
      <c r="V208" s="39"/>
    </row>
    <row r="209" spans="1:22" s="13" customFormat="1" ht="31.5">
      <c r="A209" s="27" t="s">
        <v>355</v>
      </c>
      <c r="B209" s="10" t="s">
        <v>106</v>
      </c>
      <c r="C209" s="10" t="s">
        <v>67</v>
      </c>
      <c r="D209" s="10" t="s">
        <v>318</v>
      </c>
      <c r="E209" s="12">
        <v>7316.66</v>
      </c>
      <c r="F209" s="31"/>
      <c r="G209" s="32"/>
      <c r="H209" s="39"/>
      <c r="I209" s="39"/>
      <c r="J209" s="39"/>
      <c r="K209" s="39"/>
      <c r="L209" s="39"/>
      <c r="M209" s="39"/>
      <c r="N209" s="39"/>
      <c r="O209" s="39"/>
      <c r="P209" s="39"/>
      <c r="Q209" s="39"/>
      <c r="R209" s="39"/>
      <c r="S209" s="39"/>
      <c r="T209" s="39"/>
      <c r="U209" s="39"/>
      <c r="V209" s="39"/>
    </row>
    <row r="210" spans="1:22" s="13" customFormat="1" ht="15.75">
      <c r="A210" s="27" t="s">
        <v>356</v>
      </c>
      <c r="B210" s="10" t="s">
        <v>107</v>
      </c>
      <c r="C210" s="10" t="s">
        <v>67</v>
      </c>
      <c r="D210" s="10" t="s">
        <v>24</v>
      </c>
      <c r="E210" s="12"/>
      <c r="F210" s="30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</row>
    <row r="211" spans="1:22" s="13" customFormat="1" ht="15.75">
      <c r="A211" s="27" t="s">
        <v>357</v>
      </c>
      <c r="B211" s="10" t="s">
        <v>64</v>
      </c>
      <c r="C211" s="10" t="s">
        <v>67</v>
      </c>
      <c r="D211" s="10" t="s">
        <v>10</v>
      </c>
      <c r="E211" s="12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</row>
    <row r="212" spans="1:22" s="13" customFormat="1" ht="15.75">
      <c r="A212" s="27" t="s">
        <v>358</v>
      </c>
      <c r="B212" s="10" t="s">
        <v>108</v>
      </c>
      <c r="C212" s="10" t="s">
        <v>73</v>
      </c>
      <c r="D212" s="44">
        <f>E209/E2</f>
        <v>1.073296171336365</v>
      </c>
      <c r="E212" s="12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</row>
    <row r="213" spans="1:22" s="13" customFormat="1" ht="47.25">
      <c r="A213" s="40" t="s">
        <v>206</v>
      </c>
      <c r="B213" s="23" t="s">
        <v>104</v>
      </c>
      <c r="C213" s="23" t="s">
        <v>67</v>
      </c>
      <c r="D213" s="23" t="s">
        <v>38</v>
      </c>
      <c r="E213" s="24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  <c r="Q213" s="39"/>
      <c r="R213" s="39"/>
      <c r="S213" s="39"/>
      <c r="T213" s="39"/>
      <c r="U213" s="39"/>
      <c r="V213" s="39"/>
    </row>
    <row r="214" spans="1:22" s="13" customFormat="1" ht="15.75">
      <c r="A214" s="27" t="s">
        <v>207</v>
      </c>
      <c r="B214" s="10" t="s">
        <v>105</v>
      </c>
      <c r="C214" s="10" t="s">
        <v>73</v>
      </c>
      <c r="D214" s="28">
        <f>E215+E219+E223+E227+E231+E235+E243+E247+E251+E255+E239</f>
        <v>157031.52510000003</v>
      </c>
      <c r="E214" s="24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</row>
    <row r="215" spans="1:22" s="13" customFormat="1" ht="31.5">
      <c r="A215" s="27" t="s">
        <v>208</v>
      </c>
      <c r="B215" s="10" t="s">
        <v>106</v>
      </c>
      <c r="C215" s="10" t="s">
        <v>67</v>
      </c>
      <c r="D215" s="10" t="s">
        <v>39</v>
      </c>
      <c r="E215" s="24">
        <f>2148.426</f>
        <v>2148.426</v>
      </c>
      <c r="F215" s="39">
        <v>1</v>
      </c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</row>
    <row r="216" spans="1:22" s="13" customFormat="1" ht="15.75">
      <c r="A216" s="27" t="s">
        <v>209</v>
      </c>
      <c r="B216" s="10" t="s">
        <v>107</v>
      </c>
      <c r="C216" s="10" t="s">
        <v>67</v>
      </c>
      <c r="D216" s="10" t="s">
        <v>40</v>
      </c>
      <c r="E216" s="24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  <c r="Q216" s="39"/>
      <c r="R216" s="39"/>
      <c r="S216" s="39"/>
      <c r="T216" s="39"/>
      <c r="U216" s="39"/>
      <c r="V216" s="39"/>
    </row>
    <row r="217" spans="1:22" s="13" customFormat="1" ht="15.75">
      <c r="A217" s="27" t="s">
        <v>210</v>
      </c>
      <c r="B217" s="10" t="s">
        <v>64</v>
      </c>
      <c r="C217" s="10" t="s">
        <v>67</v>
      </c>
      <c r="D217" s="10" t="s">
        <v>20</v>
      </c>
      <c r="E217" s="12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  <c r="Q217" s="39"/>
      <c r="R217" s="39"/>
      <c r="S217" s="39"/>
      <c r="T217" s="39"/>
      <c r="U217" s="39"/>
      <c r="V217" s="39"/>
    </row>
    <row r="218" spans="1:22" s="13" customFormat="1" ht="15.75">
      <c r="A218" s="27" t="s">
        <v>211</v>
      </c>
      <c r="B218" s="10" t="s">
        <v>108</v>
      </c>
      <c r="C218" s="10" t="s">
        <v>73</v>
      </c>
      <c r="D218" s="44">
        <f>E215/F215</f>
        <v>2148.426</v>
      </c>
      <c r="E218" s="24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  <c r="Q218" s="39"/>
      <c r="R218" s="39"/>
      <c r="S218" s="39"/>
      <c r="T218" s="39"/>
      <c r="U218" s="39"/>
      <c r="V218" s="39"/>
    </row>
    <row r="219" spans="1:22" s="13" customFormat="1" ht="31.5">
      <c r="A219" s="27"/>
      <c r="B219" s="10" t="s">
        <v>106</v>
      </c>
      <c r="C219" s="10" t="s">
        <v>67</v>
      </c>
      <c r="D219" s="10" t="s">
        <v>380</v>
      </c>
      <c r="E219" s="24">
        <f>9734.0691</f>
        <v>9734.0691</v>
      </c>
      <c r="F219" s="39">
        <v>1</v>
      </c>
      <c r="G219" s="39" t="s">
        <v>381</v>
      </c>
      <c r="H219" s="39"/>
      <c r="I219" s="39"/>
      <c r="J219" s="39"/>
      <c r="K219" s="39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</row>
    <row r="220" spans="1:22" s="13" customFormat="1" ht="15.75">
      <c r="A220" s="27"/>
      <c r="B220" s="10" t="s">
        <v>107</v>
      </c>
      <c r="C220" s="10" t="s">
        <v>67</v>
      </c>
      <c r="D220" s="10" t="s">
        <v>40</v>
      </c>
      <c r="E220" s="24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  <c r="Q220" s="39"/>
      <c r="R220" s="39"/>
      <c r="S220" s="39"/>
      <c r="T220" s="39"/>
      <c r="U220" s="39"/>
      <c r="V220" s="39"/>
    </row>
    <row r="221" spans="1:22" s="13" customFormat="1" ht="15.75">
      <c r="A221" s="27"/>
      <c r="B221" s="10" t="s">
        <v>64</v>
      </c>
      <c r="C221" s="10" t="s">
        <v>67</v>
      </c>
      <c r="D221" s="10" t="s">
        <v>20</v>
      </c>
      <c r="E221" s="24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  <c r="Q221" s="39"/>
      <c r="R221" s="39"/>
      <c r="S221" s="39"/>
      <c r="T221" s="39"/>
      <c r="U221" s="39"/>
      <c r="V221" s="39"/>
    </row>
    <row r="222" spans="1:22" s="13" customFormat="1" ht="15.75">
      <c r="A222" s="27"/>
      <c r="B222" s="10" t="s">
        <v>108</v>
      </c>
      <c r="C222" s="10" t="s">
        <v>73</v>
      </c>
      <c r="D222" s="44">
        <f>E219/F219</f>
        <v>9734.0691</v>
      </c>
      <c r="E222" s="24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  <c r="Q222" s="39"/>
      <c r="R222" s="39"/>
      <c r="S222" s="39"/>
      <c r="T222" s="39"/>
      <c r="U222" s="39"/>
      <c r="V222" s="39"/>
    </row>
    <row r="223" spans="1:22" s="13" customFormat="1" ht="31.5">
      <c r="A223" s="27" t="s">
        <v>212</v>
      </c>
      <c r="B223" s="10" t="s">
        <v>106</v>
      </c>
      <c r="C223" s="10" t="s">
        <v>67</v>
      </c>
      <c r="D223" s="10" t="s">
        <v>41</v>
      </c>
      <c r="E223" s="12">
        <v>8022.97</v>
      </c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  <c r="Q223" s="39"/>
      <c r="R223" s="39"/>
      <c r="S223" s="39"/>
      <c r="T223" s="39"/>
      <c r="U223" s="39"/>
      <c r="V223" s="39"/>
    </row>
    <row r="224" spans="1:22" s="13" customFormat="1" ht="15.75">
      <c r="A224" s="27" t="s">
        <v>213</v>
      </c>
      <c r="B224" s="10" t="s">
        <v>107</v>
      </c>
      <c r="C224" s="10" t="s">
        <v>67</v>
      </c>
      <c r="D224" s="10" t="s">
        <v>24</v>
      </c>
      <c r="E224" s="12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  <c r="Q224" s="39"/>
      <c r="R224" s="39"/>
      <c r="S224" s="39"/>
      <c r="T224" s="39"/>
      <c r="U224" s="39"/>
      <c r="V224" s="39"/>
    </row>
    <row r="225" spans="1:22" s="13" customFormat="1" ht="15.75">
      <c r="A225" s="27" t="s">
        <v>214</v>
      </c>
      <c r="B225" s="10" t="s">
        <v>64</v>
      </c>
      <c r="C225" s="10" t="s">
        <v>67</v>
      </c>
      <c r="D225" s="10" t="s">
        <v>10</v>
      </c>
      <c r="E225" s="12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  <c r="Q225" s="39"/>
      <c r="R225" s="39"/>
      <c r="S225" s="39"/>
      <c r="T225" s="39"/>
      <c r="U225" s="39"/>
      <c r="V225" s="39"/>
    </row>
    <row r="226" spans="1:22" s="13" customFormat="1" ht="15.75">
      <c r="A226" s="27" t="s">
        <v>215</v>
      </c>
      <c r="B226" s="10" t="s">
        <v>108</v>
      </c>
      <c r="C226" s="10" t="s">
        <v>73</v>
      </c>
      <c r="D226" s="44">
        <f>E223/E2</f>
        <v>1.1769062637523837</v>
      </c>
      <c r="E226" s="12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  <c r="Q226" s="39"/>
      <c r="R226" s="39"/>
      <c r="S226" s="39"/>
      <c r="T226" s="39"/>
      <c r="U226" s="39"/>
      <c r="V226" s="39"/>
    </row>
    <row r="227" spans="1:22" s="13" customFormat="1" ht="31.5">
      <c r="A227" s="27" t="s">
        <v>216</v>
      </c>
      <c r="B227" s="10" t="s">
        <v>106</v>
      </c>
      <c r="C227" s="10" t="s">
        <v>67</v>
      </c>
      <c r="D227" s="10" t="s">
        <v>42</v>
      </c>
      <c r="E227" s="12">
        <v>2349.91</v>
      </c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  <c r="Q227" s="39"/>
      <c r="R227" s="39"/>
      <c r="S227" s="39"/>
      <c r="T227" s="39"/>
      <c r="U227" s="39"/>
      <c r="V227" s="39"/>
    </row>
    <row r="228" spans="1:22" s="13" customFormat="1" ht="15.75">
      <c r="A228" s="27" t="s">
        <v>217</v>
      </c>
      <c r="B228" s="10" t="s">
        <v>107</v>
      </c>
      <c r="C228" s="10" t="s">
        <v>67</v>
      </c>
      <c r="D228" s="10" t="s">
        <v>24</v>
      </c>
      <c r="E228" s="12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  <c r="Q228" s="39"/>
      <c r="R228" s="39"/>
      <c r="S228" s="39"/>
      <c r="T228" s="39"/>
      <c r="U228" s="39"/>
      <c r="V228" s="39"/>
    </row>
    <row r="229" spans="1:22" s="13" customFormat="1" ht="15.75">
      <c r="A229" s="27" t="s">
        <v>218</v>
      </c>
      <c r="B229" s="10" t="s">
        <v>64</v>
      </c>
      <c r="C229" s="10" t="s">
        <v>67</v>
      </c>
      <c r="D229" s="10" t="s">
        <v>10</v>
      </c>
      <c r="E229" s="12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</row>
    <row r="230" spans="1:22" s="13" customFormat="1" ht="15.75">
      <c r="A230" s="27" t="s">
        <v>219</v>
      </c>
      <c r="B230" s="10" t="s">
        <v>108</v>
      </c>
      <c r="C230" s="10" t="s">
        <v>73</v>
      </c>
      <c r="D230" s="44">
        <f>E227/E2</f>
        <v>0.344713216957606</v>
      </c>
      <c r="E230" s="12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  <c r="Q230" s="39"/>
      <c r="R230" s="39"/>
      <c r="S230" s="39"/>
      <c r="T230" s="39"/>
      <c r="U230" s="39"/>
      <c r="V230" s="39"/>
    </row>
    <row r="231" spans="1:22" s="13" customFormat="1" ht="31.5">
      <c r="A231" s="27" t="s">
        <v>220</v>
      </c>
      <c r="B231" s="10" t="s">
        <v>106</v>
      </c>
      <c r="C231" s="10" t="s">
        <v>67</v>
      </c>
      <c r="D231" s="10" t="s">
        <v>43</v>
      </c>
      <c r="E231" s="12">
        <v>11859.92</v>
      </c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  <c r="Q231" s="39"/>
      <c r="R231" s="39"/>
      <c r="S231" s="39"/>
      <c r="T231" s="39"/>
      <c r="U231" s="39"/>
      <c r="V231" s="39"/>
    </row>
    <row r="232" spans="1:22" s="13" customFormat="1" ht="15.75">
      <c r="A232" s="27" t="s">
        <v>221</v>
      </c>
      <c r="B232" s="10" t="s">
        <v>107</v>
      </c>
      <c r="C232" s="10" t="s">
        <v>67</v>
      </c>
      <c r="D232" s="10" t="s">
        <v>24</v>
      </c>
      <c r="E232" s="12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  <c r="Q232" s="39"/>
      <c r="R232" s="39"/>
      <c r="S232" s="39"/>
      <c r="T232" s="39"/>
      <c r="U232" s="39"/>
      <c r="V232" s="39"/>
    </row>
    <row r="233" spans="1:22" s="13" customFormat="1" ht="15.75">
      <c r="A233" s="27" t="s">
        <v>222</v>
      </c>
      <c r="B233" s="10" t="s">
        <v>64</v>
      </c>
      <c r="C233" s="10" t="s">
        <v>67</v>
      </c>
      <c r="D233" s="10" t="s">
        <v>10</v>
      </c>
      <c r="E233" s="12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  <c r="Q233" s="39"/>
      <c r="R233" s="39"/>
      <c r="S233" s="39"/>
      <c r="T233" s="39"/>
      <c r="U233" s="39"/>
      <c r="V233" s="39"/>
    </row>
    <row r="234" spans="1:22" s="13" customFormat="1" ht="15.75">
      <c r="A234" s="27" t="s">
        <v>223</v>
      </c>
      <c r="B234" s="10" t="s">
        <v>108</v>
      </c>
      <c r="C234" s="10" t="s">
        <v>73</v>
      </c>
      <c r="D234" s="44">
        <f>E231/E2</f>
        <v>1.7397564911251284</v>
      </c>
      <c r="E234" s="12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  <c r="Q234" s="39"/>
      <c r="R234" s="39"/>
      <c r="S234" s="39"/>
      <c r="T234" s="39"/>
      <c r="U234" s="39"/>
      <c r="V234" s="39"/>
    </row>
    <row r="235" spans="1:22" s="13" customFormat="1" ht="31.5">
      <c r="A235" s="27" t="s">
        <v>224</v>
      </c>
      <c r="B235" s="10" t="s">
        <v>106</v>
      </c>
      <c r="C235" s="10" t="s">
        <v>67</v>
      </c>
      <c r="D235" s="10" t="s">
        <v>311</v>
      </c>
      <c r="E235" s="12">
        <v>1915.02</v>
      </c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  <c r="Q235" s="39"/>
      <c r="R235" s="39"/>
      <c r="S235" s="39"/>
      <c r="T235" s="39"/>
      <c r="U235" s="39"/>
      <c r="V235" s="39"/>
    </row>
    <row r="236" spans="1:22" s="13" customFormat="1" ht="15.75">
      <c r="A236" s="27" t="s">
        <v>225</v>
      </c>
      <c r="B236" s="10" t="s">
        <v>107</v>
      </c>
      <c r="C236" s="10" t="s">
        <v>67</v>
      </c>
      <c r="D236" s="10" t="s">
        <v>24</v>
      </c>
      <c r="E236" s="12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  <c r="Q236" s="39"/>
      <c r="R236" s="39"/>
      <c r="S236" s="39"/>
      <c r="T236" s="39"/>
      <c r="U236" s="39"/>
      <c r="V236" s="39"/>
    </row>
    <row r="237" spans="1:22" s="13" customFormat="1" ht="15.75">
      <c r="A237" s="27" t="s">
        <v>227</v>
      </c>
      <c r="B237" s="10" t="s">
        <v>64</v>
      </c>
      <c r="C237" s="10" t="s">
        <v>67</v>
      </c>
      <c r="D237" s="10" t="s">
        <v>10</v>
      </c>
      <c r="E237" s="12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  <c r="Q237" s="39"/>
      <c r="R237" s="39"/>
      <c r="S237" s="39"/>
      <c r="T237" s="39"/>
      <c r="U237" s="39"/>
      <c r="V237" s="39"/>
    </row>
    <row r="238" spans="1:22" s="13" customFormat="1" ht="15.75">
      <c r="A238" s="27" t="s">
        <v>228</v>
      </c>
      <c r="B238" s="10" t="s">
        <v>108</v>
      </c>
      <c r="C238" s="10" t="s">
        <v>73</v>
      </c>
      <c r="D238" s="44">
        <f>E235/E2</f>
        <v>0.28091829250403405</v>
      </c>
      <c r="E238" s="12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  <c r="Q238" s="39"/>
      <c r="R238" s="39"/>
      <c r="S238" s="39"/>
      <c r="T238" s="39"/>
      <c r="U238" s="39"/>
      <c r="V238" s="39"/>
    </row>
    <row r="239" spans="1:22" s="13" customFormat="1" ht="31.5">
      <c r="A239" s="27"/>
      <c r="B239" s="10" t="s">
        <v>106</v>
      </c>
      <c r="C239" s="10" t="s">
        <v>67</v>
      </c>
      <c r="D239" s="10" t="s">
        <v>375</v>
      </c>
      <c r="E239" s="12">
        <v>24229.61</v>
      </c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  <c r="Q239" s="39"/>
      <c r="R239" s="39"/>
      <c r="S239" s="39"/>
      <c r="T239" s="39"/>
      <c r="U239" s="39"/>
      <c r="V239" s="39"/>
    </row>
    <row r="240" spans="1:22" s="13" customFormat="1" ht="15.75">
      <c r="A240" s="27"/>
      <c r="B240" s="10" t="s">
        <v>107</v>
      </c>
      <c r="C240" s="10" t="s">
        <v>67</v>
      </c>
      <c r="D240" s="10" t="s">
        <v>24</v>
      </c>
      <c r="E240" s="12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  <c r="Q240" s="39"/>
      <c r="R240" s="39"/>
      <c r="S240" s="39"/>
      <c r="T240" s="39"/>
      <c r="U240" s="39"/>
      <c r="V240" s="39"/>
    </row>
    <row r="241" spans="1:22" s="13" customFormat="1" ht="15.75">
      <c r="A241" s="27"/>
      <c r="B241" s="10" t="s">
        <v>64</v>
      </c>
      <c r="C241" s="10" t="s">
        <v>67</v>
      </c>
      <c r="D241" s="10" t="s">
        <v>10</v>
      </c>
      <c r="E241" s="12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  <c r="Q241" s="39"/>
      <c r="R241" s="39"/>
      <c r="S241" s="39"/>
      <c r="T241" s="39"/>
      <c r="U241" s="39"/>
      <c r="V241" s="39"/>
    </row>
    <row r="242" spans="1:22" s="13" customFormat="1" ht="15.75">
      <c r="A242" s="27"/>
      <c r="B242" s="10" t="s">
        <v>108</v>
      </c>
      <c r="C242" s="10" t="s">
        <v>73</v>
      </c>
      <c r="D242" s="44">
        <f>E239/E2</f>
        <v>3.5542922106498462</v>
      </c>
      <c r="E242" s="12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  <c r="Q242" s="39"/>
      <c r="R242" s="39"/>
      <c r="S242" s="39"/>
      <c r="T242" s="39"/>
      <c r="U242" s="39"/>
      <c r="V242" s="39"/>
    </row>
    <row r="243" spans="1:22" s="13" customFormat="1" ht="31.5">
      <c r="A243" s="27" t="s">
        <v>229</v>
      </c>
      <c r="B243" s="10" t="s">
        <v>106</v>
      </c>
      <c r="C243" s="10" t="s">
        <v>67</v>
      </c>
      <c r="D243" s="10" t="s">
        <v>44</v>
      </c>
      <c r="E243" s="12">
        <v>8453.97</v>
      </c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  <c r="Q243" s="39"/>
      <c r="R243" s="39"/>
      <c r="S243" s="39"/>
      <c r="T243" s="39"/>
      <c r="U243" s="39"/>
      <c r="V243" s="39"/>
    </row>
    <row r="244" spans="1:22" s="13" customFormat="1" ht="15.75">
      <c r="A244" s="27" t="s">
        <v>226</v>
      </c>
      <c r="B244" s="10" t="s">
        <v>107</v>
      </c>
      <c r="C244" s="10" t="s">
        <v>67</v>
      </c>
      <c r="D244" s="10" t="s">
        <v>24</v>
      </c>
      <c r="E244" s="12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  <c r="Q244" s="39"/>
      <c r="R244" s="39"/>
      <c r="S244" s="39"/>
      <c r="T244" s="39"/>
      <c r="U244" s="39"/>
      <c r="V244" s="39"/>
    </row>
    <row r="245" spans="1:22" s="13" customFormat="1" ht="15.75">
      <c r="A245" s="27" t="s">
        <v>230</v>
      </c>
      <c r="B245" s="10" t="s">
        <v>64</v>
      </c>
      <c r="C245" s="10" t="s">
        <v>67</v>
      </c>
      <c r="D245" s="10" t="s">
        <v>10</v>
      </c>
      <c r="E245" s="12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  <c r="Q245" s="39"/>
      <c r="R245" s="39"/>
      <c r="S245" s="39"/>
      <c r="T245" s="39"/>
      <c r="U245" s="39"/>
      <c r="V245" s="39"/>
    </row>
    <row r="246" spans="1:22" s="13" customFormat="1" ht="15.75">
      <c r="A246" s="27" t="s">
        <v>231</v>
      </c>
      <c r="B246" s="10" t="s">
        <v>108</v>
      </c>
      <c r="C246" s="10" t="s">
        <v>73</v>
      </c>
      <c r="D246" s="44">
        <f>E243/E2</f>
        <v>1.2401305559630336</v>
      </c>
      <c r="E246" s="12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  <c r="Q246" s="39"/>
      <c r="R246" s="39"/>
      <c r="S246" s="39"/>
      <c r="T246" s="39"/>
      <c r="U246" s="39"/>
      <c r="V246" s="39"/>
    </row>
    <row r="247" spans="1:22" s="13" customFormat="1" ht="31.5">
      <c r="A247" s="27" t="s">
        <v>232</v>
      </c>
      <c r="B247" s="10" t="s">
        <v>106</v>
      </c>
      <c r="C247" s="10" t="s">
        <v>67</v>
      </c>
      <c r="D247" s="10" t="s">
        <v>45</v>
      </c>
      <c r="E247" s="12">
        <v>409.35</v>
      </c>
      <c r="F247" s="39" t="s">
        <v>319</v>
      </c>
      <c r="G247" s="39"/>
      <c r="H247" s="39"/>
      <c r="I247" s="39"/>
      <c r="J247" s="39"/>
      <c r="K247" s="39"/>
      <c r="L247" s="39"/>
      <c r="M247" s="39"/>
      <c r="N247" s="39"/>
      <c r="O247" s="39"/>
      <c r="P247" s="39"/>
      <c r="Q247" s="39"/>
      <c r="R247" s="39"/>
      <c r="S247" s="39"/>
      <c r="T247" s="39"/>
      <c r="U247" s="39"/>
      <c r="V247" s="39"/>
    </row>
    <row r="248" spans="1:22" s="13" customFormat="1" ht="15.75">
      <c r="A248" s="27" t="s">
        <v>233</v>
      </c>
      <c r="B248" s="10" t="s">
        <v>107</v>
      </c>
      <c r="C248" s="10" t="s">
        <v>67</v>
      </c>
      <c r="D248" s="10" t="s">
        <v>24</v>
      </c>
      <c r="E248" s="12"/>
      <c r="F248" s="39" t="s">
        <v>10</v>
      </c>
      <c r="G248" s="39"/>
      <c r="H248" s="39"/>
      <c r="I248" s="39"/>
      <c r="J248" s="39"/>
      <c r="K248" s="39"/>
      <c r="L248" s="39"/>
      <c r="M248" s="39"/>
      <c r="N248" s="39"/>
      <c r="O248" s="39"/>
      <c r="P248" s="39"/>
      <c r="Q248" s="39"/>
      <c r="R248" s="39"/>
      <c r="S248" s="39"/>
      <c r="T248" s="39"/>
      <c r="U248" s="39"/>
      <c r="V248" s="39"/>
    </row>
    <row r="249" spans="1:22" s="13" customFormat="1" ht="15.75">
      <c r="A249" s="27" t="s">
        <v>234</v>
      </c>
      <c r="B249" s="10" t="s">
        <v>64</v>
      </c>
      <c r="C249" s="10" t="s">
        <v>67</v>
      </c>
      <c r="D249" s="10" t="s">
        <v>10</v>
      </c>
      <c r="E249" s="12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</row>
    <row r="250" spans="1:22" s="13" customFormat="1" ht="15.75">
      <c r="A250" s="27" t="s">
        <v>235</v>
      </c>
      <c r="B250" s="10" t="s">
        <v>108</v>
      </c>
      <c r="C250" s="10" t="s">
        <v>73</v>
      </c>
      <c r="D250" s="44">
        <f>E247/E2</f>
        <v>0.06004840839078774</v>
      </c>
      <c r="E250" s="12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  <c r="Q250" s="39"/>
      <c r="R250" s="39"/>
      <c r="S250" s="39"/>
      <c r="T250" s="39"/>
      <c r="U250" s="39"/>
      <c r="V250" s="39"/>
    </row>
    <row r="251" spans="1:22" s="13" customFormat="1" ht="31.5">
      <c r="A251" s="27" t="s">
        <v>236</v>
      </c>
      <c r="B251" s="10" t="s">
        <v>106</v>
      </c>
      <c r="C251" s="10" t="s">
        <v>67</v>
      </c>
      <c r="D251" s="10" t="s">
        <v>46</v>
      </c>
      <c r="E251" s="12">
        <v>71798.55</v>
      </c>
      <c r="F251" s="39" t="s">
        <v>376</v>
      </c>
      <c r="G251" s="39"/>
      <c r="H251" s="39"/>
      <c r="I251" s="39"/>
      <c r="J251" s="39"/>
      <c r="K251" s="39"/>
      <c r="L251" s="39"/>
      <c r="M251" s="39"/>
      <c r="N251" s="39"/>
      <c r="O251" s="39"/>
      <c r="P251" s="39"/>
      <c r="Q251" s="39"/>
      <c r="R251" s="39"/>
      <c r="S251" s="39"/>
      <c r="T251" s="39"/>
      <c r="U251" s="39"/>
      <c r="V251" s="39"/>
    </row>
    <row r="252" spans="1:22" s="13" customFormat="1" ht="15.75">
      <c r="A252" s="27" t="s">
        <v>237</v>
      </c>
      <c r="B252" s="10" t="s">
        <v>107</v>
      </c>
      <c r="C252" s="10" t="s">
        <v>67</v>
      </c>
      <c r="D252" s="10" t="s">
        <v>24</v>
      </c>
      <c r="E252" s="12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  <c r="Q252" s="39"/>
      <c r="R252" s="39"/>
      <c r="S252" s="39"/>
      <c r="T252" s="39"/>
      <c r="U252" s="39"/>
      <c r="V252" s="39"/>
    </row>
    <row r="253" spans="1:22" s="13" customFormat="1" ht="15.75">
      <c r="A253" s="27" t="s">
        <v>238</v>
      </c>
      <c r="B253" s="10" t="s">
        <v>64</v>
      </c>
      <c r="C253" s="10" t="s">
        <v>67</v>
      </c>
      <c r="D253" s="10" t="s">
        <v>10</v>
      </c>
      <c r="E253" s="12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  <c r="Q253" s="39"/>
      <c r="R253" s="39"/>
      <c r="S253" s="39"/>
      <c r="T253" s="39"/>
      <c r="U253" s="39"/>
      <c r="V253" s="39"/>
    </row>
    <row r="254" spans="1:22" s="13" customFormat="1" ht="15.75">
      <c r="A254" s="27" t="s">
        <v>239</v>
      </c>
      <c r="B254" s="10" t="s">
        <v>108</v>
      </c>
      <c r="C254" s="10" t="s">
        <v>73</v>
      </c>
      <c r="D254" s="44">
        <f>E251/E2</f>
        <v>10.532279595129824</v>
      </c>
      <c r="E254" s="12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  <c r="Q254" s="39"/>
      <c r="R254" s="39"/>
      <c r="S254" s="39"/>
      <c r="T254" s="39"/>
      <c r="U254" s="39"/>
      <c r="V254" s="39"/>
    </row>
    <row r="255" spans="1:22" s="13" customFormat="1" ht="31.5">
      <c r="A255" s="27"/>
      <c r="B255" s="10" t="s">
        <v>106</v>
      </c>
      <c r="C255" s="10" t="s">
        <v>67</v>
      </c>
      <c r="D255" s="44" t="s">
        <v>363</v>
      </c>
      <c r="E255" s="12">
        <v>16109.73</v>
      </c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  <c r="Q255" s="39"/>
      <c r="R255" s="39"/>
      <c r="S255" s="39"/>
      <c r="T255" s="39"/>
      <c r="U255" s="39"/>
      <c r="V255" s="39"/>
    </row>
    <row r="256" spans="1:22" s="13" customFormat="1" ht="15.75">
      <c r="A256" s="27"/>
      <c r="B256" s="10" t="s">
        <v>107</v>
      </c>
      <c r="C256" s="10" t="s">
        <v>67</v>
      </c>
      <c r="D256" s="44" t="s">
        <v>24</v>
      </c>
      <c r="E256" s="12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</row>
    <row r="257" spans="1:22" s="13" customFormat="1" ht="15.75">
      <c r="A257" s="27"/>
      <c r="B257" s="10" t="s">
        <v>64</v>
      </c>
      <c r="C257" s="10" t="s">
        <v>67</v>
      </c>
      <c r="D257" s="44" t="s">
        <v>10</v>
      </c>
      <c r="E257" s="12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  <c r="Q257" s="39"/>
      <c r="R257" s="39"/>
      <c r="S257" s="39"/>
      <c r="T257" s="39"/>
      <c r="U257" s="39"/>
      <c r="V257" s="39"/>
    </row>
    <row r="258" spans="1:22" s="13" customFormat="1" ht="15.75">
      <c r="A258" s="27"/>
      <c r="B258" s="10" t="s">
        <v>108</v>
      </c>
      <c r="C258" s="10" t="s">
        <v>73</v>
      </c>
      <c r="D258" s="44">
        <f>E255/E2</f>
        <v>2.36317001613613</v>
      </c>
      <c r="E258" s="12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  <c r="Q258" s="39"/>
      <c r="R258" s="39"/>
      <c r="S258" s="39"/>
      <c r="T258" s="39"/>
      <c r="U258" s="39"/>
      <c r="V258" s="39"/>
    </row>
    <row r="259" spans="1:22" s="13" customFormat="1" ht="47.25">
      <c r="A259" s="40" t="s">
        <v>274</v>
      </c>
      <c r="B259" s="23" t="s">
        <v>104</v>
      </c>
      <c r="C259" s="23" t="s">
        <v>67</v>
      </c>
      <c r="D259" s="23" t="s">
        <v>47</v>
      </c>
      <c r="E259" s="12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  <c r="Q259" s="39"/>
      <c r="R259" s="39"/>
      <c r="S259" s="39"/>
      <c r="T259" s="39"/>
      <c r="U259" s="39"/>
      <c r="V259" s="39"/>
    </row>
    <row r="260" spans="1:22" s="13" customFormat="1" ht="18.75">
      <c r="A260" s="27" t="s">
        <v>240</v>
      </c>
      <c r="B260" s="10" t="s">
        <v>105</v>
      </c>
      <c r="C260" s="10" t="s">
        <v>73</v>
      </c>
      <c r="D260" s="28">
        <f>E265+E269+E273+E277+E281+E285+E289+E293+E297+E301+E261</f>
        <v>155262.02000000002</v>
      </c>
      <c r="E260" s="12"/>
      <c r="F260" s="33"/>
      <c r="G260" s="39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</row>
    <row r="261" spans="1:22" s="13" customFormat="1" ht="31.5">
      <c r="A261" s="27"/>
      <c r="B261" s="10" t="s">
        <v>106</v>
      </c>
      <c r="C261" s="10" t="s">
        <v>67</v>
      </c>
      <c r="D261" s="28" t="s">
        <v>389</v>
      </c>
      <c r="E261" s="12">
        <v>0</v>
      </c>
      <c r="F261" s="33"/>
      <c r="G261" s="39"/>
      <c r="H261" s="39"/>
      <c r="I261" s="39"/>
      <c r="J261" s="39"/>
      <c r="K261" s="39"/>
      <c r="L261" s="39"/>
      <c r="M261" s="39"/>
      <c r="N261" s="39"/>
      <c r="O261" s="39"/>
      <c r="P261" s="39"/>
      <c r="Q261" s="39"/>
      <c r="R261" s="39"/>
      <c r="S261" s="39"/>
      <c r="T261" s="39"/>
      <c r="U261" s="39"/>
      <c r="V261" s="39"/>
    </row>
    <row r="262" spans="1:22" s="13" customFormat="1" ht="18.75">
      <c r="A262" s="27"/>
      <c r="B262" s="10" t="s">
        <v>107</v>
      </c>
      <c r="C262" s="10" t="s">
        <v>67</v>
      </c>
      <c r="D262" s="10" t="s">
        <v>24</v>
      </c>
      <c r="E262" s="12"/>
      <c r="F262" s="33"/>
      <c r="G262" s="39"/>
      <c r="H262" s="39"/>
      <c r="I262" s="39"/>
      <c r="J262" s="39"/>
      <c r="K262" s="39"/>
      <c r="L262" s="39"/>
      <c r="M262" s="39"/>
      <c r="N262" s="39"/>
      <c r="O262" s="39"/>
      <c r="P262" s="39"/>
      <c r="Q262" s="39"/>
      <c r="R262" s="39"/>
      <c r="S262" s="39"/>
      <c r="T262" s="39"/>
      <c r="U262" s="39"/>
      <c r="V262" s="39"/>
    </row>
    <row r="263" spans="1:22" s="13" customFormat="1" ht="18.75">
      <c r="A263" s="27"/>
      <c r="B263" s="10" t="s">
        <v>64</v>
      </c>
      <c r="C263" s="10" t="s">
        <v>67</v>
      </c>
      <c r="D263" s="10" t="s">
        <v>10</v>
      </c>
      <c r="E263" s="12"/>
      <c r="F263" s="33"/>
      <c r="G263" s="39"/>
      <c r="H263" s="39"/>
      <c r="I263" s="39"/>
      <c r="J263" s="39"/>
      <c r="K263" s="39"/>
      <c r="L263" s="39"/>
      <c r="M263" s="39"/>
      <c r="N263" s="39"/>
      <c r="O263" s="39"/>
      <c r="P263" s="39"/>
      <c r="Q263" s="39"/>
      <c r="R263" s="39"/>
      <c r="S263" s="39"/>
      <c r="T263" s="39"/>
      <c r="U263" s="39"/>
      <c r="V263" s="39"/>
    </row>
    <row r="264" spans="1:22" s="13" customFormat="1" ht="18.75">
      <c r="A264" s="27"/>
      <c r="B264" s="10" t="s">
        <v>108</v>
      </c>
      <c r="C264" s="10" t="s">
        <v>73</v>
      </c>
      <c r="D264" s="45">
        <f>E261/E2</f>
        <v>0</v>
      </c>
      <c r="E264" s="12"/>
      <c r="F264" s="33"/>
      <c r="G264" s="39"/>
      <c r="H264" s="39"/>
      <c r="I264" s="39"/>
      <c r="J264" s="39"/>
      <c r="K264" s="39"/>
      <c r="L264" s="39"/>
      <c r="M264" s="39"/>
      <c r="N264" s="39"/>
      <c r="O264" s="39"/>
      <c r="P264" s="39"/>
      <c r="Q264" s="39"/>
      <c r="R264" s="39"/>
      <c r="S264" s="39"/>
      <c r="T264" s="39"/>
      <c r="U264" s="39"/>
      <c r="V264" s="39"/>
    </row>
    <row r="265" spans="1:22" s="13" customFormat="1" ht="31.5">
      <c r="A265" s="27" t="s">
        <v>241</v>
      </c>
      <c r="B265" s="10" t="s">
        <v>106</v>
      </c>
      <c r="C265" s="10" t="s">
        <v>67</v>
      </c>
      <c r="D265" s="10" t="s">
        <v>48</v>
      </c>
      <c r="E265" s="12">
        <v>0</v>
      </c>
      <c r="F265" s="39">
        <f>0.09*100+0.1036*100</f>
        <v>19.36</v>
      </c>
      <c r="G265" s="39"/>
      <c r="H265" s="39"/>
      <c r="I265" s="39"/>
      <c r="J265" s="39"/>
      <c r="K265" s="39"/>
      <c r="L265" s="39"/>
      <c r="M265" s="39"/>
      <c r="N265" s="39"/>
      <c r="O265" s="39"/>
      <c r="P265" s="39"/>
      <c r="Q265" s="39"/>
      <c r="R265" s="39"/>
      <c r="S265" s="39"/>
      <c r="T265" s="39"/>
      <c r="U265" s="39"/>
      <c r="V265" s="39"/>
    </row>
    <row r="266" spans="1:22" s="13" customFormat="1" ht="15.75">
      <c r="A266" s="27" t="s">
        <v>270</v>
      </c>
      <c r="B266" s="10" t="s">
        <v>107</v>
      </c>
      <c r="C266" s="10" t="s">
        <v>67</v>
      </c>
      <c r="D266" s="10" t="s">
        <v>24</v>
      </c>
      <c r="E266" s="12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  <c r="Q266" s="39"/>
      <c r="R266" s="39"/>
      <c r="S266" s="39"/>
      <c r="T266" s="39"/>
      <c r="U266" s="39"/>
      <c r="V266" s="39"/>
    </row>
    <row r="267" spans="1:22" s="13" customFormat="1" ht="15.75">
      <c r="A267" s="27" t="s">
        <v>242</v>
      </c>
      <c r="B267" s="10" t="s">
        <v>64</v>
      </c>
      <c r="C267" s="10" t="s">
        <v>67</v>
      </c>
      <c r="D267" s="10" t="s">
        <v>10</v>
      </c>
      <c r="E267" s="12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</row>
    <row r="268" spans="1:22" s="13" customFormat="1" ht="15.75">
      <c r="A268" s="27" t="s">
        <v>243</v>
      </c>
      <c r="B268" s="10" t="s">
        <v>108</v>
      </c>
      <c r="C268" s="10" t="s">
        <v>73</v>
      </c>
      <c r="D268" s="45">
        <f>E265/E2</f>
        <v>0</v>
      </c>
      <c r="E268" s="12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  <c r="Q268" s="39"/>
      <c r="R268" s="39"/>
      <c r="S268" s="39"/>
      <c r="T268" s="39"/>
      <c r="U268" s="39"/>
      <c r="V268" s="39"/>
    </row>
    <row r="269" spans="1:22" s="13" customFormat="1" ht="31.5">
      <c r="A269" s="27" t="s">
        <v>244</v>
      </c>
      <c r="B269" s="10" t="s">
        <v>106</v>
      </c>
      <c r="C269" s="10" t="s">
        <v>67</v>
      </c>
      <c r="D269" s="10" t="s">
        <v>50</v>
      </c>
      <c r="E269" s="12">
        <v>1916.74</v>
      </c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  <c r="Q269" s="39"/>
      <c r="R269" s="39"/>
      <c r="S269" s="39"/>
      <c r="T269" s="39"/>
      <c r="U269" s="39"/>
      <c r="V269" s="39"/>
    </row>
    <row r="270" spans="1:22" s="13" customFormat="1" ht="15.75">
      <c r="A270" s="27" t="s">
        <v>245</v>
      </c>
      <c r="B270" s="10" t="s">
        <v>107</v>
      </c>
      <c r="C270" s="10" t="s">
        <v>67</v>
      </c>
      <c r="D270" s="10" t="s">
        <v>24</v>
      </c>
      <c r="E270" s="12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  <c r="Q270" s="39"/>
      <c r="R270" s="39"/>
      <c r="S270" s="39"/>
      <c r="T270" s="39"/>
      <c r="U270" s="39"/>
      <c r="V270" s="39"/>
    </row>
    <row r="271" spans="1:22" s="13" customFormat="1" ht="15.75">
      <c r="A271" s="27" t="s">
        <v>246</v>
      </c>
      <c r="B271" s="10" t="s">
        <v>64</v>
      </c>
      <c r="C271" s="10" t="s">
        <v>67</v>
      </c>
      <c r="D271" s="10" t="s">
        <v>10</v>
      </c>
      <c r="E271" s="12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</row>
    <row r="272" spans="1:22" s="13" customFormat="1" ht="15.75">
      <c r="A272" s="27" t="s">
        <v>247</v>
      </c>
      <c r="B272" s="10" t="s">
        <v>108</v>
      </c>
      <c r="C272" s="10" t="s">
        <v>73</v>
      </c>
      <c r="D272" s="44">
        <f>E269/E2</f>
        <v>0.28117060290450346</v>
      </c>
      <c r="E272" s="12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  <c r="Q272" s="39"/>
      <c r="R272" s="39"/>
      <c r="S272" s="39"/>
      <c r="T272" s="39"/>
      <c r="U272" s="39"/>
      <c r="V272" s="39"/>
    </row>
    <row r="273" spans="1:22" s="13" customFormat="1" ht="31.5">
      <c r="A273" s="27" t="s">
        <v>248</v>
      </c>
      <c r="B273" s="10" t="s">
        <v>106</v>
      </c>
      <c r="C273" s="10" t="s">
        <v>67</v>
      </c>
      <c r="D273" s="10" t="s">
        <v>49</v>
      </c>
      <c r="E273" s="12">
        <v>0</v>
      </c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  <c r="Q273" s="39"/>
      <c r="R273" s="39"/>
      <c r="S273" s="39"/>
      <c r="T273" s="39"/>
      <c r="U273" s="39"/>
      <c r="V273" s="39"/>
    </row>
    <row r="274" spans="1:22" s="13" customFormat="1" ht="15.75">
      <c r="A274" s="27" t="s">
        <v>249</v>
      </c>
      <c r="B274" s="10" t="s">
        <v>107</v>
      </c>
      <c r="C274" s="10" t="s">
        <v>67</v>
      </c>
      <c r="D274" s="10" t="s">
        <v>24</v>
      </c>
      <c r="E274" s="12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  <c r="Q274" s="39"/>
      <c r="R274" s="39"/>
      <c r="S274" s="39"/>
      <c r="T274" s="39"/>
      <c r="U274" s="39"/>
      <c r="V274" s="39"/>
    </row>
    <row r="275" spans="1:22" s="13" customFormat="1" ht="15.75">
      <c r="A275" s="27" t="s">
        <v>250</v>
      </c>
      <c r="B275" s="10" t="s">
        <v>64</v>
      </c>
      <c r="C275" s="10" t="s">
        <v>67</v>
      </c>
      <c r="D275" s="10" t="s">
        <v>10</v>
      </c>
      <c r="E275" s="12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  <c r="Q275" s="39"/>
      <c r="R275" s="39"/>
      <c r="S275" s="39"/>
      <c r="T275" s="39"/>
      <c r="U275" s="39"/>
      <c r="V275" s="39"/>
    </row>
    <row r="276" spans="1:22" s="13" customFormat="1" ht="15.75">
      <c r="A276" s="27" t="s">
        <v>251</v>
      </c>
      <c r="B276" s="10" t="s">
        <v>108</v>
      </c>
      <c r="C276" s="10" t="s">
        <v>73</v>
      </c>
      <c r="D276" s="45">
        <f>E273/E2</f>
        <v>0</v>
      </c>
      <c r="E276" s="12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  <c r="Q276" s="39"/>
      <c r="R276" s="39"/>
      <c r="S276" s="39"/>
      <c r="T276" s="39"/>
      <c r="U276" s="39"/>
      <c r="V276" s="39"/>
    </row>
    <row r="277" spans="1:22" s="13" customFormat="1" ht="31.5">
      <c r="A277" s="27" t="s">
        <v>252</v>
      </c>
      <c r="B277" s="10" t="s">
        <v>106</v>
      </c>
      <c r="C277" s="10" t="s">
        <v>67</v>
      </c>
      <c r="D277" s="10" t="s">
        <v>275</v>
      </c>
      <c r="E277" s="12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</row>
    <row r="278" spans="1:22" s="13" customFormat="1" ht="15.75">
      <c r="A278" s="27" t="s">
        <v>253</v>
      </c>
      <c r="B278" s="10" t="s">
        <v>107</v>
      </c>
      <c r="C278" s="10" t="s">
        <v>67</v>
      </c>
      <c r="D278" s="10" t="s">
        <v>24</v>
      </c>
      <c r="E278" s="12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  <c r="Q278" s="39"/>
      <c r="R278" s="39"/>
      <c r="S278" s="39"/>
      <c r="T278" s="39"/>
      <c r="U278" s="39"/>
      <c r="V278" s="39"/>
    </row>
    <row r="279" spans="1:22" s="13" customFormat="1" ht="15.75">
      <c r="A279" s="27" t="s">
        <v>254</v>
      </c>
      <c r="B279" s="10" t="s">
        <v>64</v>
      </c>
      <c r="C279" s="10" t="s">
        <v>67</v>
      </c>
      <c r="D279" s="10" t="s">
        <v>10</v>
      </c>
      <c r="E279" s="12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  <c r="Q279" s="39"/>
      <c r="R279" s="39"/>
      <c r="S279" s="39"/>
      <c r="T279" s="39"/>
      <c r="U279" s="39"/>
      <c r="V279" s="39"/>
    </row>
    <row r="280" spans="1:22" s="13" customFormat="1" ht="15.75">
      <c r="A280" s="27" t="s">
        <v>255</v>
      </c>
      <c r="B280" s="10" t="s">
        <v>108</v>
      </c>
      <c r="C280" s="10" t="s">
        <v>73</v>
      </c>
      <c r="D280" s="10">
        <v>0</v>
      </c>
      <c r="E280" s="12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  <c r="Q280" s="39"/>
      <c r="R280" s="39"/>
      <c r="S280" s="39"/>
      <c r="T280" s="39"/>
      <c r="U280" s="39"/>
      <c r="V280" s="39"/>
    </row>
    <row r="281" spans="1:22" s="13" customFormat="1" ht="31.5">
      <c r="A281" s="27" t="s">
        <v>256</v>
      </c>
      <c r="B281" s="10" t="s">
        <v>106</v>
      </c>
      <c r="C281" s="10" t="s">
        <v>67</v>
      </c>
      <c r="D281" s="10" t="s">
        <v>324</v>
      </c>
      <c r="E281" s="12">
        <v>4692.9</v>
      </c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  <c r="Q281" s="39"/>
      <c r="R281" s="39"/>
      <c r="S281" s="39"/>
      <c r="T281" s="39"/>
      <c r="U281" s="39"/>
      <c r="V281" s="39"/>
    </row>
    <row r="282" spans="1:22" s="13" customFormat="1" ht="15.75">
      <c r="A282" s="27" t="s">
        <v>257</v>
      </c>
      <c r="B282" s="10" t="s">
        <v>107</v>
      </c>
      <c r="C282" s="10" t="s">
        <v>67</v>
      </c>
      <c r="D282" s="10" t="s">
        <v>24</v>
      </c>
      <c r="E282" s="12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</row>
    <row r="283" spans="1:22" s="13" customFormat="1" ht="15.75">
      <c r="A283" s="27" t="s">
        <v>258</v>
      </c>
      <c r="B283" s="10" t="s">
        <v>64</v>
      </c>
      <c r="C283" s="10" t="s">
        <v>67</v>
      </c>
      <c r="D283" s="10" t="s">
        <v>10</v>
      </c>
      <c r="E283" s="12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  <c r="Q283" s="39"/>
      <c r="R283" s="39"/>
      <c r="S283" s="39"/>
      <c r="T283" s="39"/>
      <c r="U283" s="39"/>
      <c r="V283" s="39"/>
    </row>
    <row r="284" spans="1:22" s="13" customFormat="1" ht="15.75">
      <c r="A284" s="27" t="s">
        <v>259</v>
      </c>
      <c r="B284" s="10" t="s">
        <v>108</v>
      </c>
      <c r="C284" s="10" t="s">
        <v>73</v>
      </c>
      <c r="D284" s="44">
        <f>E281/E2</f>
        <v>0.6884113246296024</v>
      </c>
      <c r="E284" s="12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  <c r="Q284" s="39"/>
      <c r="R284" s="39"/>
      <c r="S284" s="39"/>
      <c r="T284" s="39"/>
      <c r="U284" s="39"/>
      <c r="V284" s="39"/>
    </row>
    <row r="285" spans="1:22" s="13" customFormat="1" ht="31.5">
      <c r="A285" s="27" t="s">
        <v>260</v>
      </c>
      <c r="B285" s="10" t="s">
        <v>106</v>
      </c>
      <c r="C285" s="10" t="s">
        <v>67</v>
      </c>
      <c r="D285" s="10" t="s">
        <v>1</v>
      </c>
      <c r="E285" s="12">
        <v>92856.05</v>
      </c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</row>
    <row r="286" spans="1:22" s="13" customFormat="1" ht="15.75">
      <c r="A286" s="27" t="s">
        <v>261</v>
      </c>
      <c r="B286" s="10" t="s">
        <v>107</v>
      </c>
      <c r="C286" s="10" t="s">
        <v>67</v>
      </c>
      <c r="D286" s="10" t="s">
        <v>24</v>
      </c>
      <c r="E286" s="12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  <c r="Q286" s="39"/>
      <c r="R286" s="39"/>
      <c r="S286" s="39"/>
      <c r="T286" s="39"/>
      <c r="U286" s="39"/>
      <c r="V286" s="39"/>
    </row>
    <row r="287" spans="1:22" s="13" customFormat="1" ht="15.75">
      <c r="A287" s="27" t="s">
        <v>262</v>
      </c>
      <c r="B287" s="10" t="s">
        <v>64</v>
      </c>
      <c r="C287" s="10" t="s">
        <v>67</v>
      </c>
      <c r="D287" s="10" t="s">
        <v>10</v>
      </c>
      <c r="E287" s="12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  <c r="Q287" s="39"/>
      <c r="R287" s="39"/>
      <c r="S287" s="39"/>
      <c r="T287" s="39"/>
      <c r="U287" s="39"/>
      <c r="V287" s="39"/>
    </row>
    <row r="288" spans="1:22" s="13" customFormat="1" ht="15.75">
      <c r="A288" s="27" t="s">
        <v>263</v>
      </c>
      <c r="B288" s="10" t="s">
        <v>108</v>
      </c>
      <c r="C288" s="10" t="s">
        <v>73</v>
      </c>
      <c r="D288" s="44">
        <f>E285/E2</f>
        <v>13.621248349713952</v>
      </c>
      <c r="E288" s="12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  <c r="Q288" s="39"/>
      <c r="R288" s="39"/>
      <c r="S288" s="39"/>
      <c r="T288" s="39"/>
      <c r="U288" s="39"/>
      <c r="V288" s="39"/>
    </row>
    <row r="289" spans="1:22" s="13" customFormat="1" ht="31.5">
      <c r="A289" s="27" t="s">
        <v>264</v>
      </c>
      <c r="B289" s="10" t="s">
        <v>106</v>
      </c>
      <c r="C289" s="10" t="s">
        <v>67</v>
      </c>
      <c r="D289" s="10" t="s">
        <v>0</v>
      </c>
      <c r="E289" s="12">
        <v>1217.31</v>
      </c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  <c r="Q289" s="39"/>
      <c r="R289" s="39"/>
      <c r="S289" s="39"/>
      <c r="T289" s="39"/>
      <c r="U289" s="39"/>
      <c r="V289" s="39"/>
    </row>
    <row r="290" spans="1:22" s="13" customFormat="1" ht="15.75">
      <c r="A290" s="27" t="s">
        <v>265</v>
      </c>
      <c r="B290" s="10" t="s">
        <v>107</v>
      </c>
      <c r="C290" s="10" t="s">
        <v>67</v>
      </c>
      <c r="D290" s="10" t="s">
        <v>24</v>
      </c>
      <c r="E290" s="12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  <c r="Q290" s="39"/>
      <c r="R290" s="39"/>
      <c r="S290" s="39"/>
      <c r="T290" s="39"/>
      <c r="U290" s="39"/>
      <c r="V290" s="39"/>
    </row>
    <row r="291" spans="1:22" s="13" customFormat="1" ht="15.75">
      <c r="A291" s="27" t="s">
        <v>266</v>
      </c>
      <c r="B291" s="10" t="s">
        <v>64</v>
      </c>
      <c r="C291" s="10" t="s">
        <v>67</v>
      </c>
      <c r="D291" s="10" t="s">
        <v>10</v>
      </c>
      <c r="E291" s="12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</row>
    <row r="292" spans="1:22" s="13" customFormat="1" ht="15.75">
      <c r="A292" s="27" t="s">
        <v>267</v>
      </c>
      <c r="B292" s="10" t="s">
        <v>108</v>
      </c>
      <c r="C292" s="10" t="s">
        <v>73</v>
      </c>
      <c r="D292" s="44">
        <f>E289/E2</f>
        <v>0.17856975209036233</v>
      </c>
      <c r="E292" s="12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  <c r="Q292" s="39"/>
      <c r="R292" s="39"/>
      <c r="S292" s="39"/>
      <c r="T292" s="39"/>
      <c r="U292" s="39"/>
      <c r="V292" s="39"/>
    </row>
    <row r="293" spans="1:22" s="13" customFormat="1" ht="31.5">
      <c r="A293" s="27" t="s">
        <v>269</v>
      </c>
      <c r="B293" s="10" t="s">
        <v>106</v>
      </c>
      <c r="C293" s="10" t="s">
        <v>67</v>
      </c>
      <c r="D293" s="10" t="s">
        <v>51</v>
      </c>
      <c r="E293" s="12">
        <f>386.39+6076.94</f>
        <v>6463.33</v>
      </c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  <c r="Q293" s="39"/>
      <c r="R293" s="39"/>
      <c r="S293" s="39"/>
      <c r="T293" s="39"/>
      <c r="U293" s="39"/>
      <c r="V293" s="39"/>
    </row>
    <row r="294" spans="1:22" s="13" customFormat="1" ht="15.75">
      <c r="A294" s="27" t="s">
        <v>271</v>
      </c>
      <c r="B294" s="10" t="s">
        <v>107</v>
      </c>
      <c r="C294" s="10" t="s">
        <v>67</v>
      </c>
      <c r="D294" s="10" t="s">
        <v>24</v>
      </c>
      <c r="E294" s="12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  <c r="Q294" s="39"/>
      <c r="R294" s="39"/>
      <c r="S294" s="39"/>
      <c r="T294" s="39"/>
      <c r="U294" s="39"/>
      <c r="V294" s="39"/>
    </row>
    <row r="295" spans="1:22" s="13" customFormat="1" ht="15.75">
      <c r="A295" s="27" t="s">
        <v>272</v>
      </c>
      <c r="B295" s="10" t="s">
        <v>64</v>
      </c>
      <c r="C295" s="10" t="s">
        <v>67</v>
      </c>
      <c r="D295" s="10" t="s">
        <v>10</v>
      </c>
      <c r="E295" s="12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  <c r="Q295" s="39"/>
      <c r="R295" s="39"/>
      <c r="S295" s="39"/>
      <c r="T295" s="39"/>
      <c r="U295" s="39"/>
      <c r="V295" s="39"/>
    </row>
    <row r="296" spans="1:22" s="13" customFormat="1" ht="15.75">
      <c r="A296" s="27" t="s">
        <v>273</v>
      </c>
      <c r="B296" s="10" t="s">
        <v>108</v>
      </c>
      <c r="C296" s="10" t="s">
        <v>73</v>
      </c>
      <c r="D296" s="44">
        <f>E293/E2</f>
        <v>0.9481194073639431</v>
      </c>
      <c r="E296" s="12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</row>
    <row r="297" spans="1:22" s="13" customFormat="1" ht="31.5">
      <c r="A297" s="27" t="s">
        <v>276</v>
      </c>
      <c r="B297" s="10" t="s">
        <v>106</v>
      </c>
      <c r="C297" s="10" t="s">
        <v>67</v>
      </c>
      <c r="D297" s="10" t="s">
        <v>52</v>
      </c>
      <c r="E297" s="12">
        <v>0</v>
      </c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  <c r="Q297" s="39"/>
      <c r="R297" s="39"/>
      <c r="S297" s="39"/>
      <c r="T297" s="39"/>
      <c r="U297" s="39"/>
      <c r="V297" s="39"/>
    </row>
    <row r="298" spans="1:22" s="13" customFormat="1" ht="15.75">
      <c r="A298" s="27" t="s">
        <v>277</v>
      </c>
      <c r="B298" s="10" t="s">
        <v>107</v>
      </c>
      <c r="C298" s="10" t="s">
        <v>67</v>
      </c>
      <c r="D298" s="10" t="s">
        <v>24</v>
      </c>
      <c r="E298" s="12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  <c r="Q298" s="39"/>
      <c r="R298" s="39"/>
      <c r="S298" s="39"/>
      <c r="T298" s="39"/>
      <c r="U298" s="39"/>
      <c r="V298" s="39"/>
    </row>
    <row r="299" spans="1:22" s="13" customFormat="1" ht="15.75">
      <c r="A299" s="27" t="s">
        <v>278</v>
      </c>
      <c r="B299" s="10" t="s">
        <v>64</v>
      </c>
      <c r="C299" s="10" t="s">
        <v>67</v>
      </c>
      <c r="D299" s="10" t="s">
        <v>10</v>
      </c>
      <c r="E299" s="12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  <c r="Q299" s="39"/>
      <c r="R299" s="39"/>
      <c r="S299" s="39"/>
      <c r="T299" s="39"/>
      <c r="U299" s="39"/>
      <c r="V299" s="39"/>
    </row>
    <row r="300" spans="1:22" s="13" customFormat="1" ht="15.75">
      <c r="A300" s="27" t="s">
        <v>279</v>
      </c>
      <c r="B300" s="10" t="s">
        <v>108</v>
      </c>
      <c r="C300" s="10" t="s">
        <v>73</v>
      </c>
      <c r="D300" s="44">
        <f>E297/E2</f>
        <v>0</v>
      </c>
      <c r="E300" s="12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  <c r="Q300" s="39"/>
      <c r="R300" s="39"/>
      <c r="S300" s="39"/>
      <c r="T300" s="39"/>
      <c r="U300" s="39"/>
      <c r="V300" s="39"/>
    </row>
    <row r="301" spans="1:22" s="13" customFormat="1" ht="31.5">
      <c r="A301" s="27" t="s">
        <v>359</v>
      </c>
      <c r="B301" s="10" t="s">
        <v>106</v>
      </c>
      <c r="C301" s="10" t="s">
        <v>67</v>
      </c>
      <c r="D301" s="10" t="s">
        <v>53</v>
      </c>
      <c r="E301" s="12">
        <v>48115.69</v>
      </c>
      <c r="F301" s="39">
        <f>2.04*100</f>
        <v>204</v>
      </c>
      <c r="G301" s="39"/>
      <c r="H301" s="39"/>
      <c r="I301" s="39"/>
      <c r="J301" s="39"/>
      <c r="K301" s="39"/>
      <c r="L301" s="39"/>
      <c r="M301" s="39"/>
      <c r="N301" s="39"/>
      <c r="O301" s="39"/>
      <c r="P301" s="39"/>
      <c r="Q301" s="39"/>
      <c r="R301" s="39"/>
      <c r="S301" s="39"/>
      <c r="T301" s="39"/>
      <c r="U301" s="39"/>
      <c r="V301" s="39"/>
    </row>
    <row r="302" spans="1:22" s="13" customFormat="1" ht="15.75">
      <c r="A302" s="27" t="s">
        <v>360</v>
      </c>
      <c r="B302" s="10" t="s">
        <v>107</v>
      </c>
      <c r="C302" s="10" t="s">
        <v>67</v>
      </c>
      <c r="D302" s="10" t="s">
        <v>24</v>
      </c>
      <c r="E302" s="12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  <c r="Q302" s="39"/>
      <c r="R302" s="39"/>
      <c r="S302" s="39"/>
      <c r="T302" s="39"/>
      <c r="U302" s="39"/>
      <c r="V302" s="39"/>
    </row>
    <row r="303" spans="1:22" s="13" customFormat="1" ht="15.75">
      <c r="A303" s="27" t="s">
        <v>361</v>
      </c>
      <c r="B303" s="10" t="s">
        <v>64</v>
      </c>
      <c r="C303" s="10" t="s">
        <v>67</v>
      </c>
      <c r="D303" s="10" t="s">
        <v>312</v>
      </c>
      <c r="E303" s="12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  <c r="Q303" s="39"/>
      <c r="R303" s="39"/>
      <c r="S303" s="39"/>
      <c r="T303" s="39"/>
      <c r="U303" s="39"/>
      <c r="V303" s="39"/>
    </row>
    <row r="304" spans="1:22" s="13" customFormat="1" ht="15.75">
      <c r="A304" s="27" t="s">
        <v>362</v>
      </c>
      <c r="B304" s="10" t="s">
        <v>108</v>
      </c>
      <c r="C304" s="10" t="s">
        <v>73</v>
      </c>
      <c r="D304" s="44">
        <f>E301/F301</f>
        <v>235.8612254901961</v>
      </c>
      <c r="E304" s="12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  <c r="Q304" s="39"/>
      <c r="R304" s="39"/>
      <c r="S304" s="39"/>
      <c r="T304" s="39"/>
      <c r="U304" s="39"/>
      <c r="V304" s="39"/>
    </row>
    <row r="305" spans="1:22" s="13" customFormat="1" ht="15.75">
      <c r="A305" s="27"/>
      <c r="B305" s="23" t="s">
        <v>268</v>
      </c>
      <c r="C305" s="10" t="s">
        <v>73</v>
      </c>
      <c r="D305" s="34">
        <f>SUM(D28,D34,D60,D66,D96,D118,D124,D130,D136,D142,D152,D214,D260)</f>
        <v>1093173.6978000002</v>
      </c>
      <c r="E305" s="12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  <c r="Q305" s="39"/>
      <c r="R305" s="39"/>
      <c r="S305" s="39"/>
      <c r="T305" s="39"/>
      <c r="U305" s="39"/>
      <c r="V305" s="39"/>
    </row>
    <row r="306" spans="1:4" ht="15.75">
      <c r="A306" s="50" t="s">
        <v>280</v>
      </c>
      <c r="B306" s="50"/>
      <c r="C306" s="50"/>
      <c r="D306" s="50"/>
    </row>
    <row r="307" spans="1:4" ht="15.75">
      <c r="A307" s="8" t="s">
        <v>281</v>
      </c>
      <c r="B307" s="9" t="s">
        <v>282</v>
      </c>
      <c r="C307" s="9" t="s">
        <v>283</v>
      </c>
      <c r="D307" s="46">
        <v>4</v>
      </c>
    </row>
    <row r="308" spans="1:4" ht="15.75">
      <c r="A308" s="8" t="s">
        <v>284</v>
      </c>
      <c r="B308" s="9" t="s">
        <v>285</v>
      </c>
      <c r="C308" s="9" t="s">
        <v>283</v>
      </c>
      <c r="D308" s="46">
        <v>4</v>
      </c>
    </row>
    <row r="309" spans="1:4" ht="15.75">
      <c r="A309" s="8" t="s">
        <v>286</v>
      </c>
      <c r="B309" s="9" t="s">
        <v>287</v>
      </c>
      <c r="C309" s="9" t="s">
        <v>283</v>
      </c>
      <c r="D309" s="47">
        <v>0</v>
      </c>
    </row>
    <row r="310" spans="1:4" ht="15.75">
      <c r="A310" s="8" t="s">
        <v>288</v>
      </c>
      <c r="B310" s="9" t="s">
        <v>289</v>
      </c>
      <c r="C310" s="9" t="s">
        <v>73</v>
      </c>
      <c r="D310" s="47">
        <v>-4716.61</v>
      </c>
    </row>
    <row r="311" spans="1:4" ht="15.75">
      <c r="A311" s="50" t="s">
        <v>290</v>
      </c>
      <c r="B311" s="50"/>
      <c r="C311" s="50"/>
      <c r="D311" s="50"/>
    </row>
    <row r="312" spans="1:4" ht="15.75">
      <c r="A312" s="8" t="s">
        <v>291</v>
      </c>
      <c r="B312" s="9" t="s">
        <v>72</v>
      </c>
      <c r="C312" s="9" t="s">
        <v>73</v>
      </c>
      <c r="D312" s="9">
        <v>0</v>
      </c>
    </row>
    <row r="313" spans="1:4" ht="15.75">
      <c r="A313" s="8" t="s">
        <v>292</v>
      </c>
      <c r="B313" s="9" t="s">
        <v>74</v>
      </c>
      <c r="C313" s="9" t="s">
        <v>73</v>
      </c>
      <c r="D313" s="9">
        <v>0</v>
      </c>
    </row>
    <row r="314" spans="1:4" ht="15.75">
      <c r="A314" s="8" t="s">
        <v>293</v>
      </c>
      <c r="B314" s="9" t="s">
        <v>76</v>
      </c>
      <c r="C314" s="9" t="s">
        <v>73</v>
      </c>
      <c r="D314" s="9">
        <v>0</v>
      </c>
    </row>
    <row r="315" spans="1:4" ht="15.75">
      <c r="A315" s="8" t="s">
        <v>294</v>
      </c>
      <c r="B315" s="9" t="s">
        <v>99</v>
      </c>
      <c r="C315" s="9" t="s">
        <v>73</v>
      </c>
      <c r="D315" s="9">
        <v>0</v>
      </c>
    </row>
    <row r="316" spans="1:4" ht="15.75">
      <c r="A316" s="8" t="s">
        <v>295</v>
      </c>
      <c r="B316" s="9" t="s">
        <v>296</v>
      </c>
      <c r="C316" s="9" t="s">
        <v>73</v>
      </c>
      <c r="D316" s="9">
        <v>0</v>
      </c>
    </row>
    <row r="317" spans="1:4" ht="15.75">
      <c r="A317" s="8" t="s">
        <v>297</v>
      </c>
      <c r="B317" s="9" t="s">
        <v>101</v>
      </c>
      <c r="C317" s="9" t="s">
        <v>73</v>
      </c>
      <c r="D317" s="9">
        <v>0</v>
      </c>
    </row>
    <row r="318" spans="1:4" ht="15.75">
      <c r="A318" s="50" t="s">
        <v>298</v>
      </c>
      <c r="B318" s="50"/>
      <c r="C318" s="50"/>
      <c r="D318" s="50"/>
    </row>
    <row r="319" spans="1:4" ht="15.75">
      <c r="A319" s="8" t="s">
        <v>299</v>
      </c>
      <c r="B319" s="9" t="s">
        <v>282</v>
      </c>
      <c r="C319" s="9" t="s">
        <v>283</v>
      </c>
      <c r="D319" s="9">
        <v>0</v>
      </c>
    </row>
    <row r="320" spans="1:4" ht="15.75">
      <c r="A320" s="8" t="s">
        <v>300</v>
      </c>
      <c r="B320" s="9" t="s">
        <v>285</v>
      </c>
      <c r="C320" s="9" t="s">
        <v>283</v>
      </c>
      <c r="D320" s="9">
        <v>0</v>
      </c>
    </row>
    <row r="321" spans="1:4" ht="15.75">
      <c r="A321" s="8" t="s">
        <v>301</v>
      </c>
      <c r="B321" s="9" t="s">
        <v>302</v>
      </c>
      <c r="C321" s="9" t="s">
        <v>283</v>
      </c>
      <c r="D321" s="9">
        <v>0</v>
      </c>
    </row>
    <row r="322" spans="1:4" ht="15.75">
      <c r="A322" s="8" t="s">
        <v>303</v>
      </c>
      <c r="B322" s="9" t="s">
        <v>289</v>
      </c>
      <c r="C322" s="9" t="s">
        <v>73</v>
      </c>
      <c r="D322" s="9">
        <v>0</v>
      </c>
    </row>
    <row r="323" spans="1:4" ht="15.75">
      <c r="A323" s="50" t="s">
        <v>304</v>
      </c>
      <c r="B323" s="50"/>
      <c r="C323" s="50"/>
      <c r="D323" s="50"/>
    </row>
    <row r="324" spans="1:4" ht="15.75">
      <c r="A324" s="8" t="s">
        <v>305</v>
      </c>
      <c r="B324" s="9" t="s">
        <v>306</v>
      </c>
      <c r="C324" s="9" t="s">
        <v>283</v>
      </c>
      <c r="D324" s="9">
        <v>40</v>
      </c>
    </row>
    <row r="325" spans="1:4" ht="15.75">
      <c r="A325" s="8" t="s">
        <v>307</v>
      </c>
      <c r="B325" s="9" t="s">
        <v>308</v>
      </c>
      <c r="C325" s="9" t="s">
        <v>283</v>
      </c>
      <c r="D325" s="9">
        <v>7</v>
      </c>
    </row>
    <row r="326" spans="1:4" ht="31.5">
      <c r="A326" s="8" t="s">
        <v>309</v>
      </c>
      <c r="B326" s="9" t="s">
        <v>310</v>
      </c>
      <c r="C326" s="9" t="s">
        <v>73</v>
      </c>
      <c r="D326" s="9">
        <v>134900</v>
      </c>
    </row>
    <row r="329" spans="1:4" ht="15.75">
      <c r="A329" s="48" t="s">
        <v>390</v>
      </c>
      <c r="B329" s="48"/>
      <c r="C329" s="48"/>
      <c r="D329" s="35" t="s">
        <v>379</v>
      </c>
    </row>
  </sheetData>
  <sheetProtection password="CC29" sheet="1" objects="1" scenarios="1"/>
  <mergeCells count="9">
    <mergeCell ref="A329:C329"/>
    <mergeCell ref="F143:F144"/>
    <mergeCell ref="A323:D323"/>
    <mergeCell ref="A2:D2"/>
    <mergeCell ref="A26:D26"/>
    <mergeCell ref="A8:D8"/>
    <mergeCell ref="A306:D306"/>
    <mergeCell ref="A311:D311"/>
    <mergeCell ref="A318:D318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1" manualBreakCount="1">
    <brk id="18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2019-04-08T13:22:09Z</cp:lastPrinted>
  <dcterms:created xsi:type="dcterms:W3CDTF">2010-07-19T21:32:50Z</dcterms:created>
  <dcterms:modified xsi:type="dcterms:W3CDTF">2020-03-24T07:23:22Z</dcterms:modified>
  <cp:category/>
  <cp:version/>
  <cp:contentType/>
  <cp:contentStatus/>
</cp:coreProperties>
</file>