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<sst xmlns="http://schemas.openxmlformats.org/spreadsheetml/2006/main" count="930" uniqueCount="372">
  <si>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</si>
  <si>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</si>
  <si>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</si>
  <si>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</si>
  <si>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</si>
  <si>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</si>
  <si>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</si>
  <si>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</si>
  <si>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</si>
  <si>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</si>
  <si>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</si>
  <si>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</si>
  <si>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</si>
  <si>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</si>
  <si>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</si>
  <si>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</si>
  <si>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</si>
  <si>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</si>
  <si>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</si>
  <si>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</si>
  <si>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</si>
  <si>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</si>
  <si>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</si>
  <si>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</si>
  <si>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</si>
  <si>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</si>
  <si>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</si>
  <si>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</si>
  <si>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</si>
  <si>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</si>
  <si>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</si>
  <si>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</si>
  <si>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</si>
  <si>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</si>
  <si>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</si>
  <si>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</si>
  <si>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</si>
  <si>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</si>
  <si>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</si>
  <si>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</si>
  <si>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</si>
  <si>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</si>
  <si>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</si>
  <si>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</si>
  <si>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</si>
  <si>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</si>
  <si>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</si>
  <si>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</si>
  <si>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</si>
  <si>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</si>
  <si>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</si>
  <si>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</si>
  <si>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</si>
  <si>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</si>
  <si>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</si>
  <si>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</si>
  <si>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</si>
  <si>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</si>
  <si>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</si>
  <si>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</si>
  <si>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</si>
  <si>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</si>
  <si>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</si>
  <si>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</si>
  <si>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</si>
  <si>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</si>
  <si>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</si>
  <si>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</si>
  <si>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</si>
  <si>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</si>
  <si>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</si>
  <si>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</si>
  <si>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</si>
  <si>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</si>
  <si>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</si>
  <si>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</si>
  <si>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</si>
  <si>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</si>
  <si>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</si>
  <si>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</si>
  <si>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</si>
  <si>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</si>
  <si>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</si>
  <si>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</si>
  <si>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</si>
  <si>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</si>
  <si>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</si>
  <si>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</si>
  <si>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</si>
  <si>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</si>
  <si>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</si>
  <si>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</si>
  <si>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</si>
  <si>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</si>
  <si>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</si>
  <si>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</si>
  <si>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</si>
  <si>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</si>
  <si>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</si>
  <si>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</si>
  <si>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</si>
  <si>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</si>
  <si>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</si>
  <si>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</si>
  <si>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</si>
  <si>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</si>
  <si>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</si>
  <si>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</si>
  <si>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</si>
  <si>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</si>
  <si>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</si>
  <si>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</si>
  <si>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</si>
  <si>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</si>
  <si>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</si>
  <si>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</si>
  <si>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</si>
  <si>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</si>
  <si>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</si>
  <si>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</si>
  <si>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</si>
  <si>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</si>
  <si>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</si>
  <si>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</si>
  <si>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</si>
  <si>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</si>
  <si>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</si>
  <si>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</si>
  <si>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</si>
  <si>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</si>
  <si>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</si>
  <si>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</si>
  <si>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</si>
  <si>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</si>
  <si>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</si>
  <si>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</si>
  <si>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</si>
  <si>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</si>
  <si>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</si>
  <si>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</si>
  <si>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</si>
  <si>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</si>
  <si>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</si>
  <si>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</si>
  <si>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</si>
  <si>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</si>
  <si>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</si>
  <si>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</si>
  <si>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</si>
  <si>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</si>
  <si>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</si>
  <si>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</si>
  <si>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</si>
  <si>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</si>
  <si>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</si>
  <si>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</si>
  <si>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</si>
  <si>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</si>
  <si>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</si>
  <si>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</si>
  <si>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</si>
  <si>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</si>
  <si>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</si>
  <si>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</si>
  <si>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</si>
  <si>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</si>
  <si>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</si>
  <si>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</si>
  <si>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</si>
  <si>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</si>
  <si>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</si>
  <si>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</si>
  <si>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</si>
  <si>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</si>
  <si>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</si>
  <si>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</si>
  <si>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</si>
  <si>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</si>
  <si>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</si>
  <si>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</si>
  <si>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</si>
  <si>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</si>
  <si>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</si>
  <si>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</si>
  <si>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</si>
  <si>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</si>
  <si>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</si>
  <si>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</si>
  <si>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</si>
  <si>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</si>
  <si>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</si>
  <si>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</si>
  <si>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</si>
  <si>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</si>
  <si>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</si>
  <si>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</si>
  <si>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</si>
  <si>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</si>
  <si>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</si>
  <si>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</si>
  <si>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</si>
  <si>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</si>
  <si>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</si>
  <si>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</si>
  <si>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</si>
  <si>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</si>
  <si>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</si>
  <si>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</si>
  <si>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</si>
  <si>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</si>
  <si>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</si>
  <si>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</si>
  <si>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</si>
  <si>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</si>
  <si>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</si>
  <si>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</si>
  <si>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</si>
  <si>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</si>
  <si>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</si>
  <si>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</si>
  <si>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</si>
  <si>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</si>
  <si>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</si>
  <si>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</si>
  <si>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</si>
  <si>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</si>
  <si>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</si>
  <si>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</si>
  <si>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</si>
  <si>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</si>
  <si>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</si>
  <si>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</si>
  <si>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</si>
  <si>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</si>
  <si>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</si>
  <si>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</si>
  <si>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</si>
  <si>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</si>
  <si>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</si>
  <si>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</si>
  <si>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</si>
  <si>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</si>
  <si>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</si>
  <si>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</si>
  <si>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</si>
  <si>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</si>
  <si>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</si>
  <si>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</si>
  <si>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</si>
  <si>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</si>
  <si>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</si>
  <si>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</si>
  <si>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</si>
  <si>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</si>
  <si>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</si>
  <si>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</si>
  <si>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</si>
  <si>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</si>
  <si>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</si>
  <si>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</si>
  <si>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</si>
  <si>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</si>
  <si>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</si>
  <si>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</si>
  <si>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</si>
  <si>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</si>
  <si>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</si>
  <si>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</si>
  <si>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</si>
  <si>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</si>
  <si>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</si>
  <si>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</si>
  <si>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</si>
  <si>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</si>
  <si>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</si>
  <si>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</si>
  <si>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</si>
  <si>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</si>
  <si>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</si>
  <si>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</si>
  <si>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</si>
  <si>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</si>
  <si>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</si>
  <si>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</si>
  <si>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</si>
  <si>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</si>
  <si>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</si>
  <si>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</si>
  <si>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</si>
  <si>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</si>
  <si>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</si>
  <si>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</si>
  <si>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</si>
  <si>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</si>
  <si>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</si>
  <si>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</si>
  <si>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</si>
  <si>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</si>
  <si>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</si>
  <si>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</si>
  <si>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</si>
  <si>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</si>
  <si>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</si>
  <si>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</si>
  <si>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</si>
  <si>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</si>
  <si>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</si>
  <si>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</si>
  <si>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</si>
  <si>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</si>
  <si>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</si>
  <si>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</si>
  <si>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</si>
  <si>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</si>
  <si>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</si>
  <si>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</si>
  <si>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</si>
  <si>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</si>
  <si>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</si>
  <si>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</si>
  <si>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</si>
  <si>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</si>
  <si>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</si>
  <si>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</si>
  <si>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</si>
  <si>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</si>
  <si>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</si>
  <si>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</si>
  <si>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</si>
  <si>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</si>
  <si>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</si>
  <si>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</si>
  <si>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</si>
  <si>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</si>
  <si>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</si>
  <si>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</si>
  <si>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</si>
  <si>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</si>
  <si>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</si>
  <si>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</si>
  <si>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</si>
  <si>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</si>
  <si>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</si>
  <si>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</si>
  <si>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</si>
  <si>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</si>
  <si>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</si>
  <si>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</si>
  <si>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</si>
  <si>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</si>
  <si>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</si>
  <si>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</si>
  <si>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</si>
  <si>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</si>
  <si>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</si>
  <si>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</si>
  <si>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</si>
  <si>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</si>
  <si>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</si>
  <si>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</si>
  <si>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</si>
  <si>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</si>
  <si>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</si>
  <si>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</si>
  <si>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</si>
  <si>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</si>
  <si>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</si>
  <si>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</si>
  <si>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31.03.2020 г.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</si>
  <si>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</si>
  <si>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</si>
  <si>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 6  ул. Семашко в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</si>
</sst>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7;&#1084;&#1072;&#1096;&#1082;&#1086;,%20&#1076;.%206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2">
          <cell r="P72">
            <v>23863.32</v>
          </cell>
          <cell r="U72">
            <v>27075.69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R3">
            <v>2730.7</v>
          </cell>
        </row>
        <row r="37">
          <cell r="AR37">
            <v>0.129582</v>
          </cell>
        </row>
        <row r="41">
          <cell r="AR41">
            <v>0.071476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772.44</v>
          </cell>
        </row>
        <row r="24">
          <cell r="D24">
            <v>-115048.46583639982</v>
          </cell>
        </row>
        <row r="25">
          <cell r="D25">
            <v>44949.17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R124">
            <v>154131.77279639998</v>
          </cell>
        </row>
        <row r="125">
          <cell r="AR125">
            <v>171751.14486600013</v>
          </cell>
        </row>
        <row r="126">
          <cell r="AR126">
            <v>40154.39736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12" width="9.140625" style="18" hidden="1" customWidth="1"/>
    <col min="13" max="22" width="0" style="18" hidden="1" customWidth="1"/>
    <col min="23" max="25" width="0" style="2" hidden="1" customWidth="1"/>
    <col min="26" max="16384" width="9.140625" style="2" customWidth="1"/>
  </cols>
  <sheetData>
    <row r="1" ht="15.75">
      <c r="E1" s="18" t="s">
        <v>313</v>
      </c>
    </row>
    <row r="2" spans="1:22" s="5" customFormat="1" ht="33.75" customHeight="1">
      <c r="A2" s="23" t="s">
        <v>371</v>
      </c>
      <c r="B2" s="23"/>
      <c r="C2" s="23"/>
      <c r="D2" s="23"/>
      <c r="E2" s="4">
        <v>2730.7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772.44</v>
      </c>
    </row>
    <row r="10" spans="1:6" ht="31.5">
      <c r="A10" s="6" t="s">
        <v>58</v>
      </c>
      <c r="B10" s="1" t="s">
        <v>74</v>
      </c>
      <c r="C10" s="1" t="s">
        <v>73</v>
      </c>
      <c r="D10" s="15">
        <f>'[3]по форме'!$D$24</f>
        <v>-115048.46583639982</v>
      </c>
      <c r="F10" s="24"/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44949.17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366037.3150224001</v>
      </c>
    </row>
    <row r="13" spans="1:4" ht="15.75">
      <c r="A13" s="6" t="s">
        <v>94</v>
      </c>
      <c r="B13" s="25" t="s">
        <v>79</v>
      </c>
      <c r="C13" s="1" t="s">
        <v>73</v>
      </c>
      <c r="D13" s="7">
        <f>'[4]УК 2019'!$AR$125</f>
        <v>171751.14486600013</v>
      </c>
    </row>
    <row r="14" spans="1:4" ht="15.75">
      <c r="A14" s="6" t="s">
        <v>95</v>
      </c>
      <c r="B14" s="25" t="s">
        <v>80</v>
      </c>
      <c r="C14" s="1" t="s">
        <v>73</v>
      </c>
      <c r="D14" s="7">
        <f>'[4]УК 2019'!$AR$124</f>
        <v>154131.77279639998</v>
      </c>
    </row>
    <row r="15" spans="1:4" ht="15.75">
      <c r="A15" s="6" t="s">
        <v>96</v>
      </c>
      <c r="B15" s="25" t="s">
        <v>81</v>
      </c>
      <c r="C15" s="1" t="s">
        <v>73</v>
      </c>
      <c r="D15" s="7">
        <f>'[4]УК 2019'!$AR$126</f>
        <v>40154.39736</v>
      </c>
    </row>
    <row r="16" spans="1:5" ht="15.75">
      <c r="A16" s="25" t="s">
        <v>82</v>
      </c>
      <c r="B16" s="25" t="s">
        <v>83</v>
      </c>
      <c r="C16" s="25" t="s">
        <v>73</v>
      </c>
      <c r="D16" s="26">
        <f>D17</f>
        <v>310237.5150224001</v>
      </c>
      <c r="E16" s="18">
        <v>304428.93</v>
      </c>
    </row>
    <row r="17" spans="1:4" ht="31.5">
      <c r="A17" s="25" t="s">
        <v>59</v>
      </c>
      <c r="B17" s="25" t="s">
        <v>97</v>
      </c>
      <c r="C17" s="25" t="s">
        <v>73</v>
      </c>
      <c r="D17" s="26">
        <f>D12-D25+D250+D266</f>
        <v>310237.5150224001</v>
      </c>
    </row>
    <row r="18" spans="1:4" ht="31.5">
      <c r="A18" s="25" t="s">
        <v>84</v>
      </c>
      <c r="B18" s="25" t="s">
        <v>98</v>
      </c>
      <c r="C18" s="25" t="s">
        <v>73</v>
      </c>
      <c r="D18" s="25">
        <v>0</v>
      </c>
    </row>
    <row r="19" spans="1:4" ht="15.75">
      <c r="A19" s="25" t="s">
        <v>60</v>
      </c>
      <c r="B19" s="25" t="s">
        <v>85</v>
      </c>
      <c r="C19" s="25" t="s">
        <v>73</v>
      </c>
      <c r="D19" s="25">
        <v>0</v>
      </c>
    </row>
    <row r="20" spans="1:4" ht="15.75">
      <c r="A20" s="25" t="s">
        <v>61</v>
      </c>
      <c r="B20" s="25" t="s">
        <v>86</v>
      </c>
      <c r="C20" s="25" t="s">
        <v>73</v>
      </c>
      <c r="D20" s="25">
        <v>0</v>
      </c>
    </row>
    <row r="21" spans="1:4" ht="15.75">
      <c r="A21" s="25" t="s">
        <v>87</v>
      </c>
      <c r="B21" s="25" t="s">
        <v>88</v>
      </c>
      <c r="C21" s="25" t="s">
        <v>73</v>
      </c>
      <c r="D21" s="25">
        <v>0</v>
      </c>
    </row>
    <row r="22" spans="1:4" ht="15.75">
      <c r="A22" s="25" t="s">
        <v>89</v>
      </c>
      <c r="B22" s="25" t="s">
        <v>90</v>
      </c>
      <c r="C22" s="25" t="s">
        <v>73</v>
      </c>
      <c r="D22" s="26">
        <f>D16+D10+D9</f>
        <v>195961.4891860003</v>
      </c>
    </row>
    <row r="23" spans="1:4" ht="15.75">
      <c r="A23" s="25" t="s">
        <v>91</v>
      </c>
      <c r="B23" s="25" t="s">
        <v>99</v>
      </c>
      <c r="C23" s="25" t="s">
        <v>73</v>
      </c>
      <c r="D23" s="26">
        <v>3428.84</v>
      </c>
    </row>
    <row r="24" spans="1:4" ht="15.75">
      <c r="A24" s="25" t="s">
        <v>92</v>
      </c>
      <c r="B24" s="25" t="s">
        <v>100</v>
      </c>
      <c r="C24" s="25" t="s">
        <v>73</v>
      </c>
      <c r="D24" s="26">
        <f>D22-D245</f>
        <v>-289421.3557811997</v>
      </c>
    </row>
    <row r="25" spans="1:5" ht="15.75">
      <c r="A25" s="25" t="s">
        <v>93</v>
      </c>
      <c r="B25" s="25" t="s">
        <v>101</v>
      </c>
      <c r="C25" s="25" t="s">
        <v>73</v>
      </c>
      <c r="D25" s="26">
        <v>34675.43</v>
      </c>
      <c r="E25" s="24"/>
    </row>
    <row r="26" spans="1:4" ht="35.25" customHeight="1">
      <c r="A26" s="21" t="s">
        <v>102</v>
      </c>
      <c r="B26" s="21"/>
      <c r="C26" s="21"/>
      <c r="D26" s="21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27075.69</v>
      </c>
      <c r="E28" s="14">
        <f>'[1]Управл 2017'!$U$72</f>
        <v>27075.69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7">
        <f>E28/E2</f>
        <v>9.915292782070532</v>
      </c>
      <c r="E32" s="4"/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0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0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8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0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0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18">
        <v>0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7">
        <f>E47/E2</f>
        <v>0</v>
      </c>
    </row>
    <row r="51" spans="1:5" ht="47.25">
      <c r="A51" s="6" t="s">
        <v>331</v>
      </c>
      <c r="B51" s="1" t="s">
        <v>106</v>
      </c>
      <c r="C51" s="1" t="s">
        <v>67</v>
      </c>
      <c r="D51" s="7" t="s">
        <v>317</v>
      </c>
      <c r="E51" s="18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7" t="s">
        <v>316</v>
      </c>
      <c r="E55" s="18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23863.32</v>
      </c>
      <c r="E60" s="14">
        <f>'[1]Управл 2017'!$P$72</f>
        <v>23863.32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7">
        <f>E60/E2</f>
        <v>8.738902113011317</v>
      </c>
      <c r="E64" s="4"/>
    </row>
    <row r="65" spans="1:22" s="5" customFormat="1" ht="15.75">
      <c r="A65" s="19" t="s">
        <v>135</v>
      </c>
      <c r="B65" s="3" t="s">
        <v>104</v>
      </c>
      <c r="C65" s="3" t="s">
        <v>67</v>
      </c>
      <c r="D65" s="3" t="s">
        <v>365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365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7">
        <f>E65/E2</f>
        <v>0</v>
      </c>
      <c r="E70" s="4"/>
    </row>
    <row r="71" spans="1:22" s="5" customFormat="1" ht="31.5">
      <c r="A71" s="19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40154.4</v>
      </c>
      <c r="E72" s="4">
        <v>40154.4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17">
        <f>E72/E2</f>
        <v>14.704800966785076</v>
      </c>
      <c r="E76" s="4"/>
    </row>
    <row r="77" spans="1:22" s="5" customFormat="1" ht="31.5">
      <c r="A77" s="19" t="s">
        <v>148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8820.97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18">
        <v>8820.97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17">
        <f>E79/E2</f>
        <v>3.23029626103197</v>
      </c>
    </row>
    <row r="83" spans="1:22" s="5" customFormat="1" ht="31.5">
      <c r="A83" s="19" t="s">
        <v>155</v>
      </c>
      <c r="B83" s="3" t="s">
        <v>104</v>
      </c>
      <c r="C83" s="3" t="s">
        <v>67</v>
      </c>
      <c r="D83" s="3" t="s">
        <v>55</v>
      </c>
      <c r="E83" s="18">
        <f>889.02+3308.94</f>
        <v>4197.96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4197.96</v>
      </c>
      <c r="F84" s="18">
        <v>55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17">
        <f>E83/F84</f>
        <v>76.32654545454545</v>
      </c>
    </row>
    <row r="89" spans="1:22" s="5" customFormat="1" ht="47.25">
      <c r="A89" s="19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1923.94</v>
      </c>
      <c r="F90" s="1">
        <v>544.8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8">
        <v>1531.68</v>
      </c>
      <c r="F91" s="20"/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17">
        <f>E91/F90</f>
        <v>2.8114537444933925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8">
        <v>392.26</v>
      </c>
      <c r="F95" s="1">
        <f>F90</f>
        <v>544.8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17">
        <f>E95/F95</f>
        <v>0.720007342143906</v>
      </c>
    </row>
    <row r="99" spans="1:22" s="5" customFormat="1" ht="63">
      <c r="A99" s="19" t="s">
        <v>172</v>
      </c>
      <c r="B99" s="3" t="s">
        <v>104</v>
      </c>
      <c r="C99" s="3" t="s">
        <v>67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E101+E105+E113+E117+E121+E125+E129+E133+E137+E141+E145+E149+E153+E109</f>
        <v>58479.03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18">
        <f>467.33+668.47</f>
        <v>1135.8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17">
        <f>E101/E2</f>
        <v>0.4159373054528143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6">
        <v>2605.09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17">
        <f>E105/E2</f>
        <v>0.954000805654228</v>
      </c>
    </row>
    <row r="109" spans="1:5" ht="31.5">
      <c r="A109" s="6"/>
      <c r="B109" s="1" t="s">
        <v>106</v>
      </c>
      <c r="C109" s="1" t="s">
        <v>67</v>
      </c>
      <c r="D109" s="17" t="s">
        <v>367</v>
      </c>
      <c r="E109" s="18">
        <v>1310.29</v>
      </c>
    </row>
    <row r="110" spans="1:4" ht="15.75">
      <c r="A110" s="6"/>
      <c r="B110" s="1" t="s">
        <v>107</v>
      </c>
      <c r="C110" s="1" t="s">
        <v>67</v>
      </c>
      <c r="D110" s="17" t="s">
        <v>24</v>
      </c>
    </row>
    <row r="111" spans="1:4" ht="15.75">
      <c r="A111" s="6"/>
      <c r="B111" s="1" t="s">
        <v>64</v>
      </c>
      <c r="C111" s="1" t="s">
        <v>67</v>
      </c>
      <c r="D111" s="17" t="s">
        <v>10</v>
      </c>
    </row>
    <row r="112" spans="1:4" ht="15.75">
      <c r="A112" s="6"/>
      <c r="B112" s="1" t="s">
        <v>108</v>
      </c>
      <c r="C112" s="1" t="s">
        <v>73</v>
      </c>
      <c r="D112" s="17">
        <f>E109/E2</f>
        <v>0.47983667191562607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18">
        <v>1875.18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17">
        <f>E113/E2</f>
        <v>0.6867030431757426</v>
      </c>
    </row>
    <row r="117" spans="1:5" ht="31.5">
      <c r="A117" s="6" t="s">
        <v>186</v>
      </c>
      <c r="B117" s="1" t="s">
        <v>106</v>
      </c>
      <c r="C117" s="1" t="s">
        <v>67</v>
      </c>
      <c r="D117" s="1" t="s">
        <v>2</v>
      </c>
      <c r="E117" s="18">
        <v>19611.05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17">
        <f>E117/E2</f>
        <v>7.1816933387043616</v>
      </c>
    </row>
    <row r="121" spans="1:5" ht="47.25">
      <c r="A121" s="6" t="s">
        <v>190</v>
      </c>
      <c r="B121" s="1" t="s">
        <v>106</v>
      </c>
      <c r="C121" s="1" t="s">
        <v>67</v>
      </c>
      <c r="D121" s="1" t="s">
        <v>32</v>
      </c>
      <c r="E121" s="18">
        <f>5917.97+8272.47</f>
        <v>14190.439999999999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17">
        <f>E121/E2</f>
        <v>5.196630900501702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18">
        <v>9300.76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17">
        <f>E125/E2</f>
        <v>3.405998461932838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18">
        <v>2697.93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17">
        <f>E129/E2</f>
        <v>0.9879994140696525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18">
        <v>2955.71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17">
        <f>E133/E2</f>
        <v>1.0824001171860695</v>
      </c>
    </row>
    <row r="137" spans="1:5" ht="31.5">
      <c r="A137" s="6" t="s">
        <v>339</v>
      </c>
      <c r="B137" s="1" t="s">
        <v>106</v>
      </c>
      <c r="C137" s="1" t="s">
        <v>67</v>
      </c>
      <c r="D137" s="1" t="s">
        <v>322</v>
      </c>
      <c r="E137" s="18">
        <v>2796.78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17">
        <f>E137/E2</f>
        <v>1.0241989233529865</v>
      </c>
    </row>
    <row r="141" spans="1:5" ht="31.5">
      <c r="A141" s="6" t="s">
        <v>343</v>
      </c>
      <c r="B141" s="1" t="s">
        <v>106</v>
      </c>
      <c r="C141" s="1" t="s">
        <v>67</v>
      </c>
      <c r="D141" s="17" t="s">
        <v>321</v>
      </c>
      <c r="E141" s="18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17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17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17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17" t="s">
        <v>323</v>
      </c>
      <c r="E145" s="18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17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17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17">
        <f>E145/E2</f>
        <v>0</v>
      </c>
    </row>
    <row r="149" spans="1:5" ht="31.5">
      <c r="A149" s="6" t="s">
        <v>351</v>
      </c>
      <c r="B149" s="1" t="s">
        <v>106</v>
      </c>
      <c r="C149" s="1" t="s">
        <v>67</v>
      </c>
      <c r="D149" s="17" t="s">
        <v>320</v>
      </c>
      <c r="E149" s="18">
        <v>0</v>
      </c>
    </row>
    <row r="150" spans="1:4" ht="15.75">
      <c r="A150" s="6" t="s">
        <v>352</v>
      </c>
      <c r="B150" s="1" t="s">
        <v>107</v>
      </c>
      <c r="C150" s="1" t="s">
        <v>67</v>
      </c>
      <c r="D150" s="17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17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17">
        <f>E149/E2</f>
        <v>0</v>
      </c>
    </row>
    <row r="153" spans="1:7" ht="31.5">
      <c r="A153" s="6" t="s">
        <v>355</v>
      </c>
      <c r="B153" s="1" t="s">
        <v>106</v>
      </c>
      <c r="C153" s="1" t="s">
        <v>67</v>
      </c>
      <c r="D153" s="1" t="s">
        <v>318</v>
      </c>
      <c r="E153" s="18">
        <v>0</v>
      </c>
      <c r="F153" s="10"/>
      <c r="G153" s="11"/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357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358</v>
      </c>
      <c r="B156" s="1" t="s">
        <v>108</v>
      </c>
      <c r="C156" s="1" t="s">
        <v>73</v>
      </c>
      <c r="D156" s="17">
        <f>E153/E2</f>
        <v>0</v>
      </c>
    </row>
    <row r="157" spans="1:5" ht="47.25">
      <c r="A157" s="19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1">
        <f>E159+E163+E167+E171+E175+E179+E183+E187+E191+E195+E199</f>
        <v>100327.6449672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18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17">
        <f>E159/F159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366</v>
      </c>
      <c r="E163" s="14">
        <f>('[2]ук(2016)'!$AR$37+'[2]ук(2016)'!$AR$41)*12*'[2]ук(2016)'!$AR$3</f>
        <v>6588.3489672000005</v>
      </c>
      <c r="F163" s="18">
        <v>2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17">
        <f>E163/F163</f>
        <v>3294.1744836000003</v>
      </c>
      <c r="E166" s="4"/>
    </row>
    <row r="167" spans="1:5" ht="31.5">
      <c r="A167" s="6" t="s">
        <v>212</v>
      </c>
      <c r="B167" s="1" t="s">
        <v>106</v>
      </c>
      <c r="C167" s="1" t="s">
        <v>67</v>
      </c>
      <c r="D167" s="1" t="s">
        <v>41</v>
      </c>
      <c r="E167" s="18">
        <v>10497.64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17">
        <f>E167/E2</f>
        <v>3.8443036584026076</v>
      </c>
    </row>
    <row r="171" spans="1:5" ht="31.5">
      <c r="A171" s="6" t="s">
        <v>216</v>
      </c>
      <c r="B171" s="1" t="s">
        <v>106</v>
      </c>
      <c r="C171" s="1" t="s">
        <v>67</v>
      </c>
      <c r="D171" s="1" t="s">
        <v>42</v>
      </c>
      <c r="E171" s="18">
        <v>1355.33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17">
        <f>E171/E2</f>
        <v>0.4963306111985938</v>
      </c>
    </row>
    <row r="175" spans="1:5" ht="31.5">
      <c r="A175" s="6" t="s">
        <v>220</v>
      </c>
      <c r="B175" s="1" t="s">
        <v>106</v>
      </c>
      <c r="C175" s="1" t="s">
        <v>67</v>
      </c>
      <c r="D175" s="1" t="s">
        <v>43</v>
      </c>
      <c r="E175" s="18">
        <f>14342.6+10080.04</f>
        <v>24422.64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17">
        <f>E175/E2</f>
        <v>8.943728714249094</v>
      </c>
    </row>
    <row r="179" spans="1:5" ht="31.5">
      <c r="A179" s="6" t="s">
        <v>224</v>
      </c>
      <c r="B179" s="1" t="s">
        <v>106</v>
      </c>
      <c r="C179" s="1" t="s">
        <v>67</v>
      </c>
      <c r="D179" s="1" t="s">
        <v>311</v>
      </c>
      <c r="E179" s="18">
        <v>3929.55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17">
        <f>E179/E2</f>
        <v>1.439026623210166</v>
      </c>
    </row>
    <row r="183" spans="1:5" ht="31.5">
      <c r="A183" s="6"/>
      <c r="B183" s="1" t="s">
        <v>106</v>
      </c>
      <c r="C183" s="1" t="s">
        <v>67</v>
      </c>
      <c r="D183" s="1" t="s">
        <v>364</v>
      </c>
      <c r="E183" s="18">
        <v>12213.84</v>
      </c>
    </row>
    <row r="184" spans="1:4" ht="15.75">
      <c r="A184" s="6"/>
      <c r="B184" s="1" t="s">
        <v>107</v>
      </c>
      <c r="C184" s="1" t="s">
        <v>67</v>
      </c>
      <c r="D184" s="1" t="s">
        <v>24</v>
      </c>
    </row>
    <row r="185" spans="1:4" ht="15.75">
      <c r="A185" s="6"/>
      <c r="B185" s="1" t="s">
        <v>64</v>
      </c>
      <c r="C185" s="1" t="s">
        <v>67</v>
      </c>
      <c r="D185" s="1" t="s">
        <v>10</v>
      </c>
    </row>
    <row r="186" spans="1:4" ht="15.75">
      <c r="A186" s="6"/>
      <c r="B186" s="1" t="s">
        <v>108</v>
      </c>
      <c r="C186" s="1" t="s">
        <v>73</v>
      </c>
      <c r="D186" s="17">
        <f>E183/E2</f>
        <v>4.472787197421907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18">
        <v>9362.4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17">
        <f>E187/E2</f>
        <v>3.428571428571429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18">
        <v>204.68</v>
      </c>
      <c r="F191" s="18" t="s">
        <v>319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17">
        <f>E191/E2</f>
        <v>0.07495513970776725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18">
        <v>29604.79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17">
        <f>E195/E2</f>
        <v>10.84146555828176</v>
      </c>
    </row>
    <row r="199" spans="1:5" ht="31.5">
      <c r="A199" s="6"/>
      <c r="B199" s="1" t="s">
        <v>106</v>
      </c>
      <c r="C199" s="1" t="s">
        <v>67</v>
      </c>
      <c r="D199" s="17" t="s">
        <v>363</v>
      </c>
      <c r="E199" s="18">
        <v>0</v>
      </c>
    </row>
    <row r="200" spans="1:4" ht="15.75">
      <c r="A200" s="6"/>
      <c r="B200" s="1" t="s">
        <v>107</v>
      </c>
      <c r="C200" s="1" t="s">
        <v>67</v>
      </c>
      <c r="D200" s="17" t="s">
        <v>24</v>
      </c>
    </row>
    <row r="201" spans="1:4" ht="15.75">
      <c r="A201" s="6"/>
      <c r="B201" s="1" t="s">
        <v>64</v>
      </c>
      <c r="C201" s="1" t="s">
        <v>67</v>
      </c>
      <c r="D201" s="17" t="s">
        <v>10</v>
      </c>
    </row>
    <row r="202" spans="1:4" ht="15.75">
      <c r="A202" s="6"/>
      <c r="B202" s="1" t="s">
        <v>108</v>
      </c>
      <c r="C202" s="1" t="s">
        <v>73</v>
      </c>
      <c r="D202" s="17">
        <f>E199/E2</f>
        <v>0</v>
      </c>
    </row>
    <row r="203" spans="1:4" ht="47.25">
      <c r="A203" s="19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220539.89</v>
      </c>
      <c r="F204" s="12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8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18">
        <v>0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17">
        <f>E209/E2</f>
        <v>0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18">
        <f>5087.02+27002.61</f>
        <v>32089.63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17">
        <f>E213/E2</f>
        <v>11.751430036254442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18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256</v>
      </c>
      <c r="B221" s="1" t="s">
        <v>106</v>
      </c>
      <c r="C221" s="1" t="s">
        <v>67</v>
      </c>
      <c r="D221" s="1" t="s">
        <v>324</v>
      </c>
      <c r="E221" s="18">
        <v>19370.65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17">
        <f>E221/E2</f>
        <v>7.09365730398799</v>
      </c>
    </row>
    <row r="225" spans="1:5" ht="31.5">
      <c r="A225" s="6" t="s">
        <v>260</v>
      </c>
      <c r="B225" s="1" t="s">
        <v>106</v>
      </c>
      <c r="C225" s="1" t="s">
        <v>67</v>
      </c>
      <c r="D225" s="1" t="s">
        <v>1</v>
      </c>
      <c r="E225" s="18">
        <v>79452.34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17">
        <f>E225/E2</f>
        <v>29.095960742666716</v>
      </c>
    </row>
    <row r="229" spans="1:5" ht="31.5">
      <c r="A229" s="6" t="s">
        <v>264</v>
      </c>
      <c r="B229" s="1" t="s">
        <v>106</v>
      </c>
      <c r="C229" s="1" t="s">
        <v>67</v>
      </c>
      <c r="D229" s="1" t="s">
        <v>0</v>
      </c>
      <c r="E229" s="18">
        <v>0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17">
        <f>E229/E2</f>
        <v>0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18">
        <v>0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17">
        <f>E233/E2</f>
        <v>0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18">
        <v>0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17">
        <f>E237/E2</f>
        <v>0</v>
      </c>
    </row>
    <row r="241" spans="1:6" ht="31.5">
      <c r="A241" s="6" t="s">
        <v>359</v>
      </c>
      <c r="B241" s="1" t="s">
        <v>106</v>
      </c>
      <c r="C241" s="1" t="s">
        <v>67</v>
      </c>
      <c r="D241" s="1" t="s">
        <v>53</v>
      </c>
      <c r="E241" s="18">
        <v>89627.27</v>
      </c>
      <c r="F241" s="18">
        <f>3.8*100</f>
        <v>380</v>
      </c>
    </row>
    <row r="242" spans="1:4" ht="15.75">
      <c r="A242" s="6" t="s">
        <v>360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361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362</v>
      </c>
      <c r="B244" s="1" t="s">
        <v>108</v>
      </c>
      <c r="C244" s="1" t="s">
        <v>73</v>
      </c>
      <c r="D244" s="17">
        <f>E241/F241</f>
        <v>235.86123684210528</v>
      </c>
    </row>
    <row r="245" spans="1:4" ht="15.75">
      <c r="A245" s="6"/>
      <c r="B245" s="3" t="s">
        <v>268</v>
      </c>
      <c r="C245" s="1" t="s">
        <v>73</v>
      </c>
      <c r="D245" s="13">
        <f>SUM(D28,D34,D60,D66,D72,D78,D84,D90,D100,D158,D204)</f>
        <v>485382.8449672</v>
      </c>
    </row>
    <row r="246" spans="1:4" ht="15.75">
      <c r="A246" s="21" t="s">
        <v>280</v>
      </c>
      <c r="B246" s="21"/>
      <c r="C246" s="21"/>
      <c r="D246" s="21"/>
    </row>
    <row r="247" spans="1:4" ht="15.75">
      <c r="A247" s="6" t="s">
        <v>281</v>
      </c>
      <c r="B247" s="1" t="s">
        <v>282</v>
      </c>
      <c r="C247" s="1" t="s">
        <v>283</v>
      </c>
      <c r="D247" s="27">
        <v>4</v>
      </c>
    </row>
    <row r="248" spans="1:4" ht="15.75">
      <c r="A248" s="6" t="s">
        <v>284</v>
      </c>
      <c r="B248" s="1" t="s">
        <v>285</v>
      </c>
      <c r="C248" s="1" t="s">
        <v>283</v>
      </c>
      <c r="D248" s="27">
        <v>4</v>
      </c>
    </row>
    <row r="249" spans="1:4" ht="31.5">
      <c r="A249" s="6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6" t="s">
        <v>288</v>
      </c>
      <c r="B250" s="1" t="s">
        <v>289</v>
      </c>
      <c r="C250" s="1" t="s">
        <v>73</v>
      </c>
      <c r="D250" s="7">
        <v>-39424.37</v>
      </c>
    </row>
    <row r="251" spans="1:4" ht="15.75">
      <c r="A251" s="21" t="s">
        <v>290</v>
      </c>
      <c r="B251" s="21"/>
      <c r="C251" s="21"/>
      <c r="D251" s="21"/>
    </row>
    <row r="252" spans="1:4" ht="15.75">
      <c r="A252" s="6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6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6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298</v>
      </c>
      <c r="B258" s="21"/>
      <c r="C258" s="21"/>
      <c r="D258" s="21"/>
    </row>
    <row r="259" spans="1:4" ht="15.75">
      <c r="A259" s="6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6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6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6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1" t="s">
        <v>304</v>
      </c>
      <c r="B263" s="21"/>
      <c r="C263" s="21"/>
      <c r="D263" s="21"/>
    </row>
    <row r="264" spans="1:4" ht="15.75">
      <c r="A264" s="6" t="s">
        <v>305</v>
      </c>
      <c r="B264" s="1" t="s">
        <v>306</v>
      </c>
      <c r="C264" s="1" t="s">
        <v>283</v>
      </c>
      <c r="D264" s="1">
        <v>15</v>
      </c>
    </row>
    <row r="265" spans="1:4" ht="15.75">
      <c r="A265" s="6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6" t="s">
        <v>309</v>
      </c>
      <c r="B266" s="1" t="s">
        <v>310</v>
      </c>
      <c r="C266" s="1" t="s">
        <v>73</v>
      </c>
      <c r="D266" s="1">
        <v>18300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2017-03-29T05:43:40Z</cp:lastPrinted>
  <dcterms:created xsi:type="dcterms:W3CDTF">2010-07-19T21:32:50Z</dcterms:created>
  <dcterms:modified xsi:type="dcterms:W3CDTF">2020-03-27T06:17:01Z</dcterms:modified>
  <cp:category/>
  <cp:version/>
  <cp:contentType/>
  <cp:contentStatus/>
</cp:coreProperties>
</file>