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<sst xmlns="http://schemas.openxmlformats.org/spreadsheetml/2006/main" count="932" uniqueCount="374">
  <si>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</si>
  <si>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</si>
  <si>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</si>
  <si>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</si>
  <si>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</si>
  <si>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</si>
  <si>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</si>
  <si>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</si>
  <si>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</si>
  <si>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</si>
  <si>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</si>
  <si>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</si>
  <si>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</si>
  <si>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</si>
  <si>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</si>
  <si>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</si>
  <si>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</si>
  <si>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</si>
  <si>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</si>
  <si>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</si>
  <si>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</si>
  <si>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</si>
  <si>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</si>
  <si>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</si>
  <si>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</si>
  <si>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</si>
  <si>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</si>
  <si>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</si>
  <si>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</si>
  <si>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</si>
  <si>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</si>
  <si>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</si>
  <si>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</si>
  <si>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</si>
  <si>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</si>
  <si>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</si>
  <si>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</si>
  <si>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</si>
  <si>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</si>
  <si>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</si>
  <si>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</si>
  <si>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</si>
  <si>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</si>
  <si>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</si>
  <si>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</si>
  <si>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</si>
  <si>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</si>
  <si>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</si>
  <si>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</si>
  <si>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</si>
  <si>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</si>
  <si>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</si>
  <si>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</si>
  <si>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</si>
  <si>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</si>
  <si>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</si>
  <si>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</si>
  <si>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</si>
  <si>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</si>
  <si>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</si>
  <si>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</si>
  <si>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</si>
  <si>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</si>
  <si>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</si>
  <si>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</si>
  <si>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</si>
  <si>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</si>
  <si>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</si>
  <si>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</si>
  <si>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</si>
  <si>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</si>
  <si>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</si>
  <si>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</si>
  <si>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</si>
  <si>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</si>
  <si>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</si>
  <si>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</si>
  <si>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</si>
  <si>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</si>
  <si>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</si>
  <si>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</si>
  <si>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</si>
  <si>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</si>
  <si>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</si>
  <si>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</si>
  <si>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</si>
  <si>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</si>
  <si>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</si>
  <si>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</si>
  <si>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</si>
  <si>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</si>
  <si>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</si>
  <si>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</si>
  <si>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</si>
  <si>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</si>
  <si>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</si>
  <si>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</si>
  <si>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</si>
  <si>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</si>
  <si>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</si>
  <si>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</si>
  <si>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</si>
  <si>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</si>
  <si>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</si>
  <si>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</si>
  <si>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</si>
  <si>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</si>
  <si>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</si>
  <si>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</si>
  <si>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</si>
  <si>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</si>
  <si>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</si>
  <si>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</si>
  <si>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</si>
  <si>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</si>
  <si>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</si>
  <si>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</si>
  <si>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</si>
  <si>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</si>
  <si>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</si>
  <si>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</si>
  <si>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</si>
  <si>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</si>
  <si>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</si>
  <si>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</si>
  <si>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</si>
  <si>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</si>
  <si>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</si>
  <si>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</si>
  <si>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</si>
  <si>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</si>
  <si>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</si>
  <si>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</si>
  <si>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</si>
  <si>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</si>
  <si>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</si>
  <si>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</si>
  <si>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</si>
  <si>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</si>
  <si>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</si>
  <si>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</si>
  <si>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</si>
  <si>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</si>
  <si>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</si>
  <si>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</si>
  <si>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</si>
  <si>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</si>
  <si>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</si>
  <si>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</si>
  <si>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</si>
  <si>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</si>
  <si>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</si>
  <si>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</si>
  <si>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</si>
  <si>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</si>
  <si>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</si>
  <si>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</si>
  <si>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</si>
  <si>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</si>
  <si>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</si>
  <si>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</si>
  <si>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</si>
  <si>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</si>
  <si>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</si>
  <si>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</si>
  <si>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</si>
  <si>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</si>
  <si>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</si>
  <si>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</si>
  <si>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</si>
  <si>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</si>
  <si>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</si>
  <si>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</si>
  <si>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</si>
  <si>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</si>
  <si>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</si>
  <si>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</si>
  <si>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</si>
  <si>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</si>
  <si>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</si>
  <si>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</si>
  <si>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</si>
  <si>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</si>
  <si>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</si>
  <si>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</si>
  <si>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</si>
  <si>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</si>
  <si>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</si>
  <si>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</si>
  <si>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</si>
  <si>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</si>
  <si>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</si>
  <si>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</si>
  <si>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</si>
  <si>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</si>
  <si>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</si>
  <si>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</si>
  <si>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</si>
  <si>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</si>
  <si>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</si>
  <si>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</si>
  <si>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</si>
  <si>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</si>
  <si>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</si>
  <si>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</si>
  <si>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</si>
  <si>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</si>
  <si>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</si>
  <si>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</si>
  <si>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</si>
  <si>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</si>
  <si>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</si>
  <si>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</si>
  <si>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</si>
  <si>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</si>
  <si>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</si>
  <si>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</si>
  <si>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</si>
  <si>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</si>
  <si>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</si>
  <si>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</si>
  <si>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</si>
  <si>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</si>
  <si>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</si>
  <si>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</si>
  <si>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</si>
  <si>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</si>
  <si>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</si>
  <si>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</si>
  <si>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</si>
  <si>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</si>
  <si>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</si>
  <si>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</si>
  <si>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</si>
  <si>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</si>
  <si>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</si>
  <si>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</si>
  <si>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</si>
  <si>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</si>
  <si>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</si>
  <si>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</si>
  <si>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</si>
  <si>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</si>
  <si>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</si>
  <si>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</si>
  <si>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</si>
  <si>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</si>
  <si>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</si>
  <si>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</si>
  <si>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</si>
  <si>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</si>
  <si>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</si>
  <si>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</si>
  <si>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</si>
  <si>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</si>
  <si>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</si>
  <si>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</si>
  <si>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</si>
  <si>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</si>
  <si>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</si>
  <si>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</si>
  <si>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</si>
  <si>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</si>
  <si>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</si>
  <si>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</si>
  <si>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</si>
  <si>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</si>
  <si>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</si>
  <si>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</si>
  <si>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</si>
  <si>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</si>
  <si>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</si>
  <si>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</si>
  <si>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</si>
  <si>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</si>
  <si>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</si>
  <si>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</si>
  <si>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</si>
  <si>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</si>
  <si>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</si>
  <si>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</si>
  <si>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</si>
  <si>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</si>
  <si>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</si>
  <si>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</si>
  <si>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</si>
  <si>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</si>
  <si>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</si>
  <si>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</si>
  <si>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</si>
  <si>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</si>
  <si>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</si>
  <si>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</si>
  <si>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</si>
  <si>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</si>
  <si>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</si>
  <si>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</si>
  <si>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</si>
  <si>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</si>
  <si>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</si>
  <si>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</si>
  <si>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</si>
  <si>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</si>
  <si>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</si>
  <si>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</si>
  <si>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</si>
  <si>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</si>
  <si>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</si>
  <si>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</si>
  <si>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</si>
  <si>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</si>
  <si>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</si>
  <si>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</si>
  <si>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</si>
  <si>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</si>
  <si>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</si>
  <si>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</si>
  <si>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</si>
  <si>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</si>
  <si>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</si>
  <si>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</si>
  <si>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</si>
  <si>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</si>
  <si>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</si>
  <si>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</si>
  <si>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</si>
  <si>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</si>
  <si>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</si>
  <si>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</si>
  <si>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</si>
  <si>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</si>
  <si>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</si>
  <si>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</si>
  <si>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</si>
  <si>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</si>
  <si>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</si>
  <si>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</si>
  <si>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</si>
  <si>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</si>
  <si>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</si>
  <si>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</si>
  <si>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</si>
  <si>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</si>
  <si>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</si>
  <si>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</si>
  <si>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</si>
  <si>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</si>
  <si>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</si>
  <si>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</si>
  <si>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</si>
  <si>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</si>
  <si>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</si>
  <si>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</si>
  <si>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</si>
  <si>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</si>
  <si>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</si>
  <si>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</si>
  <si>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</si>
  <si>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</si>
  <si>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</si>
  <si>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</si>
  <si>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</si>
  <si>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</si>
  <si>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</si>
  <si>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</si>
  <si>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</si>
  <si>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</si>
  <si>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</si>
  <si>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</si>
  <si>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31.03.2020 г.</t>
  </si>
  <si>
    <t>01.01.2019 г.</t>
  </si>
  <si>
    <t>31.12.2019 г.</t>
  </si>
  <si>
    <t>ремонт кв-ры 1209,54</t>
  </si>
  <si>
    <t>Отчет об исполнении управляющей организацией ООО "УК "Слобода" договора управления за 2019 год по дому № 6  ул. Липовская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</si>
</sst>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0" xfId="0" applyNumberFormat="1" applyFont="1" applyFill="1" applyAlignment="1">
      <alignment horizontal="center" vertical="center" wrapText="1"/>
    </xf>
    <xf numFmtId="182" fontId="40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6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8">
          <cell r="P58">
            <v>20330.856</v>
          </cell>
          <cell r="U58">
            <v>23067.701999999997</v>
          </cell>
          <cell r="AA58">
            <v>3</v>
          </cell>
          <cell r="AB5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G3">
            <v>2792.82</v>
          </cell>
        </row>
        <row r="37">
          <cell r="CG37">
            <v>0.1267</v>
          </cell>
        </row>
        <row r="41">
          <cell r="CG41">
            <v>0.026995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25.15</v>
          </cell>
        </row>
        <row r="24">
          <cell r="D24">
            <v>-202481.47606455983</v>
          </cell>
        </row>
        <row r="25">
          <cell r="D25">
            <v>54594.3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H124">
            <v>157466.11779360002</v>
          </cell>
        </row>
        <row r="125">
          <cell r="CH125">
            <v>175776.5718468001</v>
          </cell>
        </row>
        <row r="126">
          <cell r="CH126">
            <v>41067.859536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7" width="10.7109375" style="20" hidden="1" customWidth="1"/>
    <col min="8" max="16" width="9.140625" style="20" hidden="1" customWidth="1"/>
    <col min="17" max="22" width="0" style="20" hidden="1" customWidth="1"/>
    <col min="23" max="16384" width="9.140625" style="2" customWidth="1"/>
  </cols>
  <sheetData>
    <row r="1" ht="15.75">
      <c r="E1" s="20" t="s">
        <v>313</v>
      </c>
    </row>
    <row r="2" spans="1:22" s="5" customFormat="1" ht="33.75" customHeight="1">
      <c r="A2" s="25" t="s">
        <v>373</v>
      </c>
      <c r="B2" s="25"/>
      <c r="C2" s="25"/>
      <c r="D2" s="25"/>
      <c r="E2" s="4">
        <v>2792.82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18">
        <f>'[3]по форме'!$D$23</f>
        <v>25.15</v>
      </c>
    </row>
    <row r="10" spans="1:6" ht="31.5">
      <c r="A10" s="6" t="s">
        <v>58</v>
      </c>
      <c r="B10" s="1" t="s">
        <v>74</v>
      </c>
      <c r="C10" s="1" t="s">
        <v>73</v>
      </c>
      <c r="D10" s="18">
        <f>'[3]по форме'!$D$24</f>
        <v>-202481.47606455983</v>
      </c>
      <c r="F10" s="26"/>
    </row>
    <row r="11" spans="1:4" ht="15.75">
      <c r="A11" s="6" t="s">
        <v>75</v>
      </c>
      <c r="B11" s="1" t="s">
        <v>76</v>
      </c>
      <c r="C11" s="1" t="s">
        <v>73</v>
      </c>
      <c r="D11" s="18">
        <f>'[3]по форме'!$D$25</f>
        <v>54594.3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374310.5491764001</v>
      </c>
    </row>
    <row r="13" spans="1:4" ht="15.75">
      <c r="A13" s="6" t="s">
        <v>94</v>
      </c>
      <c r="B13" s="27" t="s">
        <v>79</v>
      </c>
      <c r="C13" s="1" t="s">
        <v>73</v>
      </c>
      <c r="D13" s="7">
        <f>'[4]УК 2019'!$CH$125</f>
        <v>175776.5718468001</v>
      </c>
    </row>
    <row r="14" spans="1:4" ht="15.75">
      <c r="A14" s="6" t="s">
        <v>95</v>
      </c>
      <c r="B14" s="27" t="s">
        <v>80</v>
      </c>
      <c r="C14" s="1" t="s">
        <v>73</v>
      </c>
      <c r="D14" s="7">
        <f>'[4]УК 2019'!$CH$124</f>
        <v>157466.11779360002</v>
      </c>
    </row>
    <row r="15" spans="1:4" ht="15.75">
      <c r="A15" s="6" t="s">
        <v>96</v>
      </c>
      <c r="B15" s="27" t="s">
        <v>81</v>
      </c>
      <c r="C15" s="1" t="s">
        <v>73</v>
      </c>
      <c r="D15" s="7">
        <f>'[4]УК 2019'!$CH$126</f>
        <v>41067.859536</v>
      </c>
    </row>
    <row r="16" spans="1:5" ht="15.75">
      <c r="A16" s="27" t="s">
        <v>82</v>
      </c>
      <c r="B16" s="27" t="s">
        <v>83</v>
      </c>
      <c r="C16" s="27" t="s">
        <v>73</v>
      </c>
      <c r="D16" s="28">
        <f>D17</f>
        <v>328034.1891764001</v>
      </c>
      <c r="E16" s="20">
        <v>262174.44</v>
      </c>
    </row>
    <row r="17" spans="1:4" ht="31.5">
      <c r="A17" s="27" t="s">
        <v>59</v>
      </c>
      <c r="B17" s="27" t="s">
        <v>97</v>
      </c>
      <c r="C17" s="27" t="s">
        <v>73</v>
      </c>
      <c r="D17" s="28">
        <f>D12-D25+D250+D266</f>
        <v>328034.1891764001</v>
      </c>
    </row>
    <row r="18" spans="1:4" ht="31.5">
      <c r="A18" s="27" t="s">
        <v>84</v>
      </c>
      <c r="B18" s="27" t="s">
        <v>98</v>
      </c>
      <c r="C18" s="27" t="s">
        <v>73</v>
      </c>
      <c r="D18" s="27">
        <v>0</v>
      </c>
    </row>
    <row r="19" spans="1:4" ht="15.75">
      <c r="A19" s="27" t="s">
        <v>60</v>
      </c>
      <c r="B19" s="27" t="s">
        <v>85</v>
      </c>
      <c r="C19" s="27" t="s">
        <v>73</v>
      </c>
      <c r="D19" s="27">
        <v>0</v>
      </c>
    </row>
    <row r="20" spans="1:4" ht="15.75">
      <c r="A20" s="27" t="s">
        <v>61</v>
      </c>
      <c r="B20" s="27" t="s">
        <v>86</v>
      </c>
      <c r="C20" s="27" t="s">
        <v>73</v>
      </c>
      <c r="D20" s="27">
        <v>0</v>
      </c>
    </row>
    <row r="21" spans="1:4" ht="15.75">
      <c r="A21" s="27" t="s">
        <v>87</v>
      </c>
      <c r="B21" s="27" t="s">
        <v>88</v>
      </c>
      <c r="C21" s="27" t="s">
        <v>73</v>
      </c>
      <c r="D21" s="27">
        <v>0</v>
      </c>
    </row>
    <row r="22" spans="1:4" ht="15.75">
      <c r="A22" s="27" t="s">
        <v>89</v>
      </c>
      <c r="B22" s="27" t="s">
        <v>90</v>
      </c>
      <c r="C22" s="27" t="s">
        <v>73</v>
      </c>
      <c r="D22" s="28">
        <f>D16+D10+D9</f>
        <v>125577.86311184024</v>
      </c>
    </row>
    <row r="23" spans="1:4" ht="15.75">
      <c r="A23" s="27" t="s">
        <v>91</v>
      </c>
      <c r="B23" s="27" t="s">
        <v>99</v>
      </c>
      <c r="C23" s="27" t="s">
        <v>73</v>
      </c>
      <c r="D23" s="28">
        <v>0.51</v>
      </c>
    </row>
    <row r="24" spans="1:4" ht="15.75">
      <c r="A24" s="27" t="s">
        <v>92</v>
      </c>
      <c r="B24" s="27" t="s">
        <v>100</v>
      </c>
      <c r="C24" s="27" t="s">
        <v>73</v>
      </c>
      <c r="D24" s="28">
        <f>D22-D245</f>
        <v>-483217.1305269598</v>
      </c>
    </row>
    <row r="25" spans="1:5" ht="15.75">
      <c r="A25" s="27" t="s">
        <v>93</v>
      </c>
      <c r="B25" s="27" t="s">
        <v>101</v>
      </c>
      <c r="C25" s="27" t="s">
        <v>73</v>
      </c>
      <c r="D25" s="28">
        <v>90525.47</v>
      </c>
      <c r="E25" s="26">
        <f>41614.51</f>
        <v>41614.51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23067.701999999997</v>
      </c>
      <c r="E28" s="17">
        <f>'[1]Управл 2017'!$U$58</f>
        <v>23067.701999999997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8">
        <f>E28/E2</f>
        <v>8.259645089909123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8">
        <f>E35+E39+E43+E47+E51+E55</f>
        <v>36013.98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1809.75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0.6480009452811136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20">
        <v>864.66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0.3096010484026897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9514.58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8">
        <f>E43/E2</f>
        <v>3.4068002950422867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20">
        <v>23824.99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7">
        <f>E47/E2</f>
        <v>8.530800409621817</v>
      </c>
    </row>
    <row r="51" spans="1:5" ht="47.25">
      <c r="A51" s="6" t="s">
        <v>331</v>
      </c>
      <c r="B51" s="1" t="s">
        <v>106</v>
      </c>
      <c r="C51" s="1" t="s">
        <v>67</v>
      </c>
      <c r="D51" s="7" t="s">
        <v>317</v>
      </c>
      <c r="E51" s="20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7" t="s">
        <v>316</v>
      </c>
      <c r="E55" s="20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20330.856</v>
      </c>
      <c r="E60" s="17">
        <f>'[1]Управл 2017'!$P$58</f>
        <v>20330.856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8">
        <f>E60/E2</f>
        <v>7.279687197886007</v>
      </c>
      <c r="E64" s="4"/>
    </row>
    <row r="65" spans="1:22" s="5" customFormat="1" ht="15.75">
      <c r="A65" s="21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21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41067.86</v>
      </c>
      <c r="E72" s="4">
        <v>41067.86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8">
        <f>E72/E2</f>
        <v>14.704800166140316</v>
      </c>
      <c r="E76" s="4"/>
    </row>
    <row r="77" spans="1:22" s="5" customFormat="1" ht="31.5">
      <c r="A77" s="21" t="s">
        <v>148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7386.95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20">
        <v>7386.95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8">
        <f>E79/E2</f>
        <v>2.644978910205455</v>
      </c>
    </row>
    <row r="83" spans="1:22" s="5" customFormat="1" ht="31.5">
      <c r="A83" s="21" t="s">
        <v>155</v>
      </c>
      <c r="B83" s="3" t="s">
        <v>104</v>
      </c>
      <c r="C83" s="3" t="s">
        <v>67</v>
      </c>
      <c r="D83" s="3" t="s">
        <v>55</v>
      </c>
      <c r="E83" s="20">
        <f>12379.37+775.87</f>
        <v>13155.240000000002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13155.240000000002</v>
      </c>
      <c r="F84" s="20">
        <v>48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8">
        <f>E83/F84</f>
        <v>274.06750000000005</v>
      </c>
    </row>
    <row r="89" spans="1:22" s="5" customFormat="1" ht="47.25">
      <c r="A89" s="21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382.25</v>
      </c>
      <c r="F90" s="1">
        <v>530.9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20">
        <v>0</v>
      </c>
      <c r="F91" s="22" t="s">
        <v>363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8">
        <f>E91/F90</f>
        <v>0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20">
        <v>382.25</v>
      </c>
      <c r="F95" s="1">
        <f>F90</f>
        <v>530.9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8">
        <f>E95/F95</f>
        <v>0.7200037671877944</v>
      </c>
    </row>
    <row r="99" spans="1:22" s="5" customFormat="1" ht="63">
      <c r="A99" s="21" t="s">
        <v>172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E101+E105+E113+E117+E121+E125+E129+E133+E137+E141+E145+E149+E153+E109</f>
        <v>61475.259999999995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20">
        <f>517.78+683.68</f>
        <v>1201.46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8">
        <f>E101/E2</f>
        <v>0.4301960026066843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9">
        <v>2664.35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8">
        <f>E105/E2</f>
        <v>0.9539998997429121</v>
      </c>
    </row>
    <row r="109" spans="1:5" ht="31.5">
      <c r="A109" s="6"/>
      <c r="B109" s="1" t="s">
        <v>106</v>
      </c>
      <c r="C109" s="1" t="s">
        <v>67</v>
      </c>
      <c r="D109" s="8" t="s">
        <v>368</v>
      </c>
      <c r="E109" s="20">
        <v>1116.46</v>
      </c>
    </row>
    <row r="110" spans="1:4" ht="15.75">
      <c r="A110" s="6"/>
      <c r="B110" s="1" t="s">
        <v>107</v>
      </c>
      <c r="C110" s="1" t="s">
        <v>67</v>
      </c>
      <c r="D110" s="8" t="s">
        <v>24</v>
      </c>
    </row>
    <row r="111" spans="1:4" ht="15.75">
      <c r="A111" s="6"/>
      <c r="B111" s="1" t="s">
        <v>64</v>
      </c>
      <c r="C111" s="1" t="s">
        <v>67</v>
      </c>
      <c r="D111" s="8" t="s">
        <v>10</v>
      </c>
    </row>
    <row r="112" spans="1:4" ht="15.75">
      <c r="A112" s="6"/>
      <c r="B112" s="1" t="s">
        <v>108</v>
      </c>
      <c r="C112" s="1" t="s">
        <v>73</v>
      </c>
      <c r="D112" s="8">
        <f>E109/E2</f>
        <v>0.3997608152333484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20">
        <v>1917.84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8">
        <f>E113/E2</f>
        <v>0.6867037617891593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20">
        <v>22625.77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8">
        <f>E117/E2</f>
        <v>8.101406463717677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20">
        <f>5043.83+9752.76</f>
        <v>14796.59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8">
        <f>E121/E2</f>
        <v>5.2980822251344515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20">
        <f>4756.17*2</f>
        <v>9512.34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8">
        <f>E125/E2</f>
        <v>3.4059982383397425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20">
        <v>2069.48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8">
        <f>E129/E2</f>
        <v>0.7410001360631906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20">
        <v>2015.3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8">
        <f>E133/E2</f>
        <v>0.7216003895703983</v>
      </c>
    </row>
    <row r="137" spans="1:5" ht="31.5">
      <c r="A137" s="6" t="s">
        <v>339</v>
      </c>
      <c r="B137" s="1" t="s">
        <v>106</v>
      </c>
      <c r="C137" s="1" t="s">
        <v>67</v>
      </c>
      <c r="D137" s="1" t="s">
        <v>322</v>
      </c>
      <c r="E137" s="20">
        <v>2860.41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8">
        <f>E137/E2</f>
        <v>1.0242013448772207</v>
      </c>
    </row>
    <row r="141" spans="1:5" ht="31.5">
      <c r="A141" s="6" t="s">
        <v>343</v>
      </c>
      <c r="B141" s="1" t="s">
        <v>106</v>
      </c>
      <c r="C141" s="1" t="s">
        <v>67</v>
      </c>
      <c r="D141" s="8" t="s">
        <v>321</v>
      </c>
      <c r="E141" s="20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8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8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8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8" t="s">
        <v>323</v>
      </c>
      <c r="E145" s="20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8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8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8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8" t="s">
        <v>320</v>
      </c>
      <c r="E149" s="20">
        <v>695.26</v>
      </c>
    </row>
    <row r="150" spans="1:4" ht="15.75">
      <c r="A150" s="6" t="s">
        <v>352</v>
      </c>
      <c r="B150" s="1" t="s">
        <v>107</v>
      </c>
      <c r="C150" s="1" t="s">
        <v>67</v>
      </c>
      <c r="D150" s="8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8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8">
        <f>E149/E2</f>
        <v>0.24894551027277087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318</v>
      </c>
      <c r="E153" s="20">
        <v>0</v>
      </c>
      <c r="F153" s="11"/>
      <c r="G153" s="12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8">
        <f>E153/E2</f>
        <v>0</v>
      </c>
    </row>
    <row r="157" spans="1:5" ht="47.25">
      <c r="A157" s="21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8">
        <f>E159+E163+E167+E171+E175+E179+E183+E187+E191+E195+E199</f>
        <v>122591.0856388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20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8">
        <f>E159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367</v>
      </c>
      <c r="E163" s="17">
        <f>('[2]ук(2016)'!$CG$37+'[2]ук(2016)'!$CG$41)*12*'[2]ук(2016)'!$CG$3+8276.26</f>
        <v>13427.1696388</v>
      </c>
      <c r="F163" s="20">
        <v>2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8">
        <f>E163/F163</f>
        <v>6713.5848194</v>
      </c>
      <c r="E166" s="4"/>
    </row>
    <row r="167" spans="1:22" s="14" customFormat="1" ht="31.5">
      <c r="A167" s="8" t="s">
        <v>212</v>
      </c>
      <c r="B167" s="8" t="s">
        <v>106</v>
      </c>
      <c r="C167" s="8" t="s">
        <v>67</v>
      </c>
      <c r="D167" s="8" t="s">
        <v>41</v>
      </c>
      <c r="E167" s="13">
        <v>1320.09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8">
        <f>E167/E2</f>
        <v>0.4726727823490235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20">
        <v>2965.34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8">
        <f>E171/E2</f>
        <v>1.0617726885370342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20">
        <f>934.53</f>
        <v>934.53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8">
        <f>E175/E2</f>
        <v>0.33461877242357185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311</v>
      </c>
      <c r="E179" s="20">
        <v>2600.12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8">
        <f>E179/E2</f>
        <v>0.9310016399195078</v>
      </c>
    </row>
    <row r="183" spans="1:5" ht="31.5">
      <c r="A183" s="6"/>
      <c r="B183" s="1" t="s">
        <v>106</v>
      </c>
      <c r="C183" s="1" t="s">
        <v>67</v>
      </c>
      <c r="D183" s="8" t="s">
        <v>365</v>
      </c>
      <c r="E183" s="20">
        <v>24783.8</v>
      </c>
    </row>
    <row r="184" spans="1:4" ht="15.75">
      <c r="A184" s="6"/>
      <c r="B184" s="1" t="s">
        <v>107</v>
      </c>
      <c r="C184" s="1" t="s">
        <v>67</v>
      </c>
      <c r="D184" s="8" t="s">
        <v>24</v>
      </c>
    </row>
    <row r="185" spans="1:4" ht="15.75">
      <c r="A185" s="6"/>
      <c r="B185" s="1" t="s">
        <v>64</v>
      </c>
      <c r="C185" s="1" t="s">
        <v>67</v>
      </c>
      <c r="D185" s="8" t="s">
        <v>10</v>
      </c>
    </row>
    <row r="186" spans="1:4" ht="15.75">
      <c r="A186" s="6"/>
      <c r="B186" s="1" t="s">
        <v>108</v>
      </c>
      <c r="C186" s="1" t="s">
        <v>73</v>
      </c>
      <c r="D186" s="8">
        <f>E183/E2</f>
        <v>8.874112903803324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20">
        <v>14155.18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8">
        <f>E187/E2</f>
        <v>5.068418301215259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8">
        <f>E191/E2</f>
        <v>0.07328793119499287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20">
        <v>60051.75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8">
        <f>E195/E2</f>
        <v>21.502191333490877</v>
      </c>
    </row>
    <row r="199" spans="1:5" ht="31.5">
      <c r="A199" s="6"/>
      <c r="B199" s="1" t="s">
        <v>106</v>
      </c>
      <c r="C199" s="1" t="s">
        <v>67</v>
      </c>
      <c r="D199" s="8" t="s">
        <v>364</v>
      </c>
      <c r="E199" s="20">
        <v>0</v>
      </c>
    </row>
    <row r="200" spans="1:4" ht="15.75">
      <c r="A200" s="6"/>
      <c r="B200" s="1" t="s">
        <v>107</v>
      </c>
      <c r="C200" s="1" t="s">
        <v>67</v>
      </c>
      <c r="D200" s="8" t="s">
        <v>24</v>
      </c>
    </row>
    <row r="201" spans="1:4" ht="15.75">
      <c r="A201" s="6"/>
      <c r="B201" s="1" t="s">
        <v>64</v>
      </c>
      <c r="C201" s="1" t="s">
        <v>67</v>
      </c>
      <c r="D201" s="8" t="s">
        <v>10</v>
      </c>
    </row>
    <row r="202" spans="1:4" ht="15.75">
      <c r="A202" s="6"/>
      <c r="B202" s="1" t="s">
        <v>108</v>
      </c>
      <c r="C202" s="1" t="s">
        <v>73</v>
      </c>
      <c r="D202" s="8">
        <f>E199/E2</f>
        <v>0</v>
      </c>
    </row>
    <row r="203" spans="1:4" ht="47.25">
      <c r="A203" s="21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283323.81000000006</v>
      </c>
      <c r="F204" s="15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20">
        <v>6097.15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8">
        <f>E209/E2</f>
        <v>2.1831517963921767</v>
      </c>
    </row>
    <row r="213" spans="1:6" ht="31.5">
      <c r="A213" s="6" t="s">
        <v>248</v>
      </c>
      <c r="B213" s="1" t="s">
        <v>106</v>
      </c>
      <c r="C213" s="1" t="s">
        <v>67</v>
      </c>
      <c r="D213" s="1" t="s">
        <v>49</v>
      </c>
      <c r="E213" s="20">
        <f>2939.24+1209.54</f>
        <v>4148.78</v>
      </c>
      <c r="F213" s="20" t="s">
        <v>372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8">
        <f>E213/E2</f>
        <v>1.485516431420571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20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324</v>
      </c>
      <c r="E221" s="20">
        <v>19697.77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8">
        <f>E221/E2</f>
        <v>7.053003773963234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20">
        <v>140468.38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8">
        <f>E225/E2</f>
        <v>50.29625253328177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20">
        <v>936.31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8">
        <f>E229/E2</f>
        <v>0.3352561210532723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20">
        <v>0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8">
        <f>E233/E2</f>
        <v>0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20">
        <v>1485.51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8">
        <f>E237/E2</f>
        <v>0.5319032375878144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20">
        <v>110489.91</v>
      </c>
      <c r="F241" s="20">
        <f>4.67*100</f>
        <v>467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362</v>
      </c>
      <c r="B244" s="1" t="s">
        <v>108</v>
      </c>
      <c r="C244" s="1" t="s">
        <v>73</v>
      </c>
      <c r="D244" s="8">
        <f>E241/F241</f>
        <v>236.59509635974305</v>
      </c>
    </row>
    <row r="245" spans="1:4" ht="15.75">
      <c r="A245" s="6"/>
      <c r="B245" s="3" t="s">
        <v>268</v>
      </c>
      <c r="C245" s="1" t="s">
        <v>73</v>
      </c>
      <c r="D245" s="16">
        <f>SUM(D28,D34,D60,D66,D72,D78,D84,D90,D100,D158,D204)</f>
        <v>608794.9936388</v>
      </c>
    </row>
    <row r="246" spans="1:4" ht="15.75">
      <c r="A246" s="23" t="s">
        <v>280</v>
      </c>
      <c r="B246" s="23"/>
      <c r="C246" s="23"/>
      <c r="D246" s="23"/>
    </row>
    <row r="247" spans="1:4" ht="15.75">
      <c r="A247" s="6" t="s">
        <v>281</v>
      </c>
      <c r="B247" s="1" t="s">
        <v>282</v>
      </c>
      <c r="C247" s="1" t="s">
        <v>283</v>
      </c>
      <c r="D247" s="29">
        <f>'[1]Управл 2017'!$AA$58</f>
        <v>3</v>
      </c>
    </row>
    <row r="248" spans="1:4" ht="15.75">
      <c r="A248" s="6" t="s">
        <v>284</v>
      </c>
      <c r="B248" s="1" t="s">
        <v>285</v>
      </c>
      <c r="C248" s="1" t="s">
        <v>283</v>
      </c>
      <c r="D248" s="29">
        <f>'[1]Управл 2017'!$AB$58</f>
        <v>3</v>
      </c>
    </row>
    <row r="249" spans="1:4" ht="31.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7">
        <v>-6450.89</v>
      </c>
    </row>
    <row r="251" spans="1:4" ht="15.75">
      <c r="A251" s="23" t="s">
        <v>290</v>
      </c>
      <c r="B251" s="23"/>
      <c r="C251" s="23"/>
      <c r="D251" s="23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298</v>
      </c>
      <c r="B258" s="23"/>
      <c r="C258" s="23"/>
      <c r="D258" s="23"/>
    </row>
    <row r="259" spans="1:4" ht="15.75">
      <c r="A259" s="6" t="s">
        <v>299</v>
      </c>
      <c r="B259" s="1" t="s">
        <v>282</v>
      </c>
      <c r="C259" s="1" t="s">
        <v>283</v>
      </c>
      <c r="D259" s="1">
        <v>4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4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3" t="s">
        <v>304</v>
      </c>
      <c r="B263" s="23"/>
      <c r="C263" s="23"/>
      <c r="D263" s="23"/>
    </row>
    <row r="264" spans="1:4" ht="15.75">
      <c r="A264" s="6" t="s">
        <v>305</v>
      </c>
      <c r="B264" s="1" t="s">
        <v>306</v>
      </c>
      <c r="C264" s="1" t="s">
        <v>283</v>
      </c>
      <c r="D264" s="1">
        <v>13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50700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2020-03-27T06:07:05Z</dcterms:modified>
  <cp:category/>
  <cp:version/>
  <cp:contentType/>
  <cp:contentStatus/>
</cp:coreProperties>
</file>