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<sst xmlns="http://schemas.openxmlformats.org/spreadsheetml/2006/main" count="932" uniqueCount="374">
  <si>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</si>
  <si>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</si>
  <si>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</si>
  <si>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</si>
  <si>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</si>
  <si>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</si>
  <si>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</si>
  <si>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</si>
  <si>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</si>
  <si>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</si>
  <si>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</si>
  <si>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</si>
  <si>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</si>
  <si>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</si>
  <si>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</si>
  <si>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</si>
  <si>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</si>
  <si>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</si>
  <si>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</si>
  <si>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</si>
  <si>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</si>
  <si>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</si>
  <si>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</si>
  <si>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</si>
  <si>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</si>
  <si>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</si>
  <si>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</si>
  <si>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</si>
  <si>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</si>
  <si>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</si>
  <si>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</si>
  <si>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</si>
  <si>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</si>
  <si>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</si>
  <si>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</si>
  <si>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</si>
  <si>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</si>
  <si>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</si>
  <si>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</si>
  <si>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</si>
  <si>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</si>
  <si>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</si>
  <si>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</si>
  <si>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</si>
  <si>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</si>
  <si>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</si>
  <si>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</si>
  <si>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</si>
  <si>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</si>
  <si>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</si>
  <si>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</si>
  <si>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</si>
  <si>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</si>
  <si>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</si>
  <si>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</si>
  <si>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</si>
  <si>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</si>
  <si>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</si>
  <si>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</si>
  <si>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</si>
  <si>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</si>
  <si>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</si>
  <si>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</si>
  <si>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</si>
  <si>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</si>
  <si>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</si>
  <si>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</si>
  <si>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</si>
  <si>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</si>
  <si>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</si>
  <si>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</si>
  <si>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</si>
  <si>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</si>
  <si>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</si>
  <si>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</si>
  <si>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</si>
  <si>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</si>
  <si>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</si>
  <si>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</si>
  <si>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</si>
  <si>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</si>
  <si>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</si>
  <si>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</si>
  <si>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</si>
  <si>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</si>
  <si>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</si>
  <si>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</si>
  <si>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</si>
  <si>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</si>
  <si>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</si>
  <si>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</si>
  <si>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</si>
  <si>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</si>
  <si>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</si>
  <si>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</si>
  <si>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</si>
  <si>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</si>
  <si>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</si>
  <si>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</si>
  <si>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</si>
  <si>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</si>
  <si>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</si>
  <si>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</si>
  <si>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</si>
  <si>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</si>
  <si>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</si>
  <si>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</si>
  <si>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</si>
  <si>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</si>
  <si>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</si>
  <si>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</si>
  <si>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</si>
  <si>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</si>
  <si>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</si>
  <si>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</si>
  <si>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</si>
  <si>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</si>
  <si>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</si>
  <si>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</si>
  <si>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</si>
  <si>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</si>
  <si>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</si>
  <si>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</si>
  <si>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</si>
  <si>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</si>
  <si>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</si>
  <si>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</si>
  <si>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</si>
  <si>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</si>
  <si>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</si>
  <si>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</si>
  <si>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</si>
  <si>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</si>
  <si>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</si>
  <si>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</si>
  <si>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</si>
  <si>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</si>
  <si>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</si>
  <si>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</si>
  <si>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</si>
  <si>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</si>
  <si>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</si>
  <si>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</si>
  <si>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</si>
  <si>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</si>
  <si>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</si>
  <si>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</si>
  <si>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</si>
  <si>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</si>
  <si>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</si>
  <si>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</si>
  <si>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</si>
  <si>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</si>
  <si>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</si>
  <si>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</si>
  <si>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</si>
  <si>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</si>
  <si>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</si>
  <si>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</si>
  <si>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</si>
  <si>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</si>
  <si>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</si>
  <si>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</si>
  <si>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</si>
  <si>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</si>
  <si>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</si>
  <si>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</si>
  <si>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</si>
  <si>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</si>
  <si>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</si>
  <si>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</si>
  <si>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</si>
  <si>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</si>
  <si>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</si>
  <si>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</si>
  <si>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</si>
  <si>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</si>
  <si>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</si>
  <si>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</si>
  <si>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</si>
  <si>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</si>
  <si>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</si>
  <si>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</si>
  <si>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</si>
  <si>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</si>
  <si>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</si>
  <si>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</si>
  <si>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</si>
  <si>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</si>
  <si>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</si>
  <si>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</si>
  <si>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</si>
  <si>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</si>
  <si>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</si>
  <si>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</si>
  <si>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</si>
  <si>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</si>
  <si>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</si>
  <si>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</si>
  <si>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</si>
  <si>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</si>
  <si>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</si>
  <si>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</si>
  <si>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</si>
  <si>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</si>
  <si>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</si>
  <si>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</si>
  <si>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</si>
  <si>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</si>
  <si>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</si>
  <si>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</si>
  <si>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</si>
  <si>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</si>
  <si>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</si>
  <si>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</si>
  <si>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</si>
  <si>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</si>
  <si>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</si>
  <si>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</si>
  <si>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</si>
  <si>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</si>
  <si>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</si>
  <si>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</si>
  <si>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</si>
  <si>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</si>
  <si>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</si>
  <si>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</si>
  <si>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</si>
  <si>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</si>
  <si>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</si>
  <si>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</si>
  <si>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</si>
  <si>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</si>
  <si>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</si>
  <si>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</si>
  <si>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</si>
  <si>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</si>
  <si>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</si>
  <si>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</si>
  <si>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</si>
  <si>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</si>
  <si>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</si>
  <si>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</si>
  <si>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</si>
  <si>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</si>
  <si>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</si>
  <si>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</si>
  <si>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</si>
  <si>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</si>
  <si>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</si>
  <si>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</si>
  <si>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</si>
  <si>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</si>
  <si>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</si>
  <si>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</si>
  <si>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</si>
  <si>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</si>
  <si>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</si>
  <si>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</si>
  <si>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</si>
  <si>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</si>
  <si>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</si>
  <si>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</si>
  <si>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</si>
  <si>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</si>
  <si>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</si>
  <si>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</si>
  <si>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</si>
  <si>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</si>
  <si>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</si>
  <si>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</si>
  <si>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</si>
  <si>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</si>
  <si>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</si>
  <si>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</si>
  <si>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</si>
  <si>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</si>
  <si>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</si>
  <si>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</si>
  <si>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</si>
  <si>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</si>
  <si>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</si>
  <si>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</si>
  <si>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</si>
  <si>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</si>
  <si>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</si>
  <si>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</si>
  <si>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</si>
  <si>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</si>
  <si>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</si>
  <si>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</si>
  <si>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</si>
  <si>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</si>
  <si>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</si>
  <si>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</si>
  <si>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</si>
  <si>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</si>
  <si>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</si>
  <si>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</si>
  <si>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</si>
  <si>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</si>
  <si>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</si>
  <si>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</si>
  <si>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</si>
  <si>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</si>
  <si>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</si>
  <si>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</si>
  <si>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</si>
  <si>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</si>
  <si>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</si>
  <si>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</si>
  <si>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</si>
  <si>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</si>
  <si>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</si>
  <si>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</si>
  <si>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</si>
  <si>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</si>
  <si>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</si>
  <si>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</si>
  <si>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</si>
  <si>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</si>
  <si>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</si>
  <si>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</si>
  <si>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</si>
  <si>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</si>
  <si>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</si>
  <si>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</si>
  <si>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</si>
  <si>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</si>
  <si>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</si>
  <si>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</si>
  <si>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</si>
  <si>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</si>
  <si>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</si>
  <si>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</si>
  <si>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</si>
  <si>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</si>
  <si>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</si>
  <si>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</si>
  <si>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</si>
  <si>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</si>
  <si>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</si>
  <si>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</si>
  <si>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</si>
  <si>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</si>
  <si>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</si>
  <si>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</si>
  <si>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</si>
  <si>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</si>
  <si>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</si>
  <si>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</si>
  <si>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</si>
  <si>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</si>
  <si>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</si>
  <si>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</si>
  <si>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</si>
  <si>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</si>
  <si>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</si>
  <si>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</si>
  <si>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</si>
  <si>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</si>
  <si>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</si>
  <si>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</si>
  <si>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</si>
  <si>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</si>
  <si>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</si>
  <si>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</si>
  <si>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Мехуборка (асфальт) в зимний период</t>
  </si>
  <si>
    <t>Ремонт и обслуживание кол.приборов учёта тепловой энергии</t>
  </si>
  <si>
    <t>31.03.2020 г.</t>
  </si>
  <si>
    <t>01.01.2019 г.</t>
  </si>
  <si>
    <t>31.12.2019 г.</t>
  </si>
  <si>
    <t>демидова</t>
  </si>
  <si>
    <t>Отчет об исполнении управляющей организацией ООО "УК "Слобода" договора управления за 2019 год по дому № 2  ул. Липовская в 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</si>
</sst>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180" fontId="41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1;&#1080;&#1087;&#1086;&#1074;&#1089;&#1082;&#1072;&#1103;,%20&#1076;.%202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53">
          <cell r="P53">
            <v>25341.264</v>
          </cell>
          <cell r="U53">
            <v>28752.588</v>
          </cell>
          <cell r="AD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J3">
            <v>2707.4</v>
          </cell>
        </row>
        <row r="37">
          <cell r="CJ37">
            <v>0.110697</v>
          </cell>
        </row>
        <row r="41">
          <cell r="CJ41">
            <v>0.01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-41194.87875919981</v>
          </cell>
        </row>
        <row r="25">
          <cell r="D25">
            <v>21164.48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CK124">
            <v>152943.72257040004</v>
          </cell>
        </row>
        <row r="125">
          <cell r="CK125">
            <v>170295.04847520005</v>
          </cell>
        </row>
        <row r="126">
          <cell r="CK126">
            <v>39811.77552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4" customWidth="1"/>
    <col min="2" max="2" width="62.421875" style="20" customWidth="1"/>
    <col min="3" max="3" width="24.28125" style="20" customWidth="1"/>
    <col min="4" max="4" width="62.7109375" style="20" customWidth="1"/>
    <col min="5" max="5" width="18.7109375" style="20" hidden="1" customWidth="1"/>
    <col min="6" max="6" width="17.8515625" style="20" hidden="1" customWidth="1"/>
    <col min="7" max="10" width="9.140625" style="20" hidden="1" customWidth="1"/>
    <col min="11" max="22" width="9.140625" style="20" customWidth="1"/>
    <col min="23" max="16384" width="9.140625" style="2" customWidth="1"/>
  </cols>
  <sheetData>
    <row r="1" ht="15.75">
      <c r="E1" s="20" t="s">
        <v>313</v>
      </c>
    </row>
    <row r="2" spans="1:22" s="5" customFormat="1" ht="33.75" customHeight="1">
      <c r="A2" s="25" t="s">
        <v>373</v>
      </c>
      <c r="B2" s="25"/>
      <c r="C2" s="25"/>
      <c r="D2" s="25"/>
      <c r="E2" s="4">
        <v>2707.4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369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370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371</v>
      </c>
    </row>
    <row r="8" spans="1:4" ht="42.75" customHeight="1">
      <c r="A8" s="23" t="s">
        <v>103</v>
      </c>
      <c r="B8" s="23"/>
      <c r="C8" s="23"/>
      <c r="D8" s="23"/>
    </row>
    <row r="9" spans="1:4" ht="15.75">
      <c r="A9" s="6" t="s">
        <v>57</v>
      </c>
      <c r="B9" s="1" t="s">
        <v>72</v>
      </c>
      <c r="C9" s="1" t="s">
        <v>73</v>
      </c>
      <c r="D9" s="7">
        <f>'[3]по форме'!$D$23</f>
        <v>0</v>
      </c>
    </row>
    <row r="10" spans="1:4" ht="31.5">
      <c r="A10" s="6" t="s">
        <v>58</v>
      </c>
      <c r="B10" s="1" t="s">
        <v>74</v>
      </c>
      <c r="C10" s="1" t="s">
        <v>73</v>
      </c>
      <c r="D10" s="7">
        <f>'[3]по форме'!$D$24</f>
        <v>-41194.87875919981</v>
      </c>
    </row>
    <row r="11" spans="1:4" ht="15.75">
      <c r="A11" s="6" t="s">
        <v>75</v>
      </c>
      <c r="B11" s="1" t="s">
        <v>76</v>
      </c>
      <c r="C11" s="1" t="s">
        <v>73</v>
      </c>
      <c r="D11" s="8">
        <f>'[3]по форме'!$D$25</f>
        <v>21164.48</v>
      </c>
    </row>
    <row r="12" spans="1:4" ht="31.5">
      <c r="A12" s="6" t="s">
        <v>77</v>
      </c>
      <c r="B12" s="1" t="s">
        <v>78</v>
      </c>
      <c r="C12" s="1" t="s">
        <v>73</v>
      </c>
      <c r="D12" s="8">
        <f>D13+D14+D15</f>
        <v>363050.5465656001</v>
      </c>
    </row>
    <row r="13" spans="1:4" ht="15.75">
      <c r="A13" s="6" t="s">
        <v>94</v>
      </c>
      <c r="B13" s="26" t="s">
        <v>79</v>
      </c>
      <c r="C13" s="1" t="s">
        <v>73</v>
      </c>
      <c r="D13" s="8">
        <f>'[4]УК 2019'!$CK$125</f>
        <v>170295.04847520005</v>
      </c>
    </row>
    <row r="14" spans="1:4" ht="15.75">
      <c r="A14" s="6" t="s">
        <v>95</v>
      </c>
      <c r="B14" s="26" t="s">
        <v>80</v>
      </c>
      <c r="C14" s="1" t="s">
        <v>73</v>
      </c>
      <c r="D14" s="8">
        <f>'[4]УК 2019'!$CK$124</f>
        <v>152943.72257040004</v>
      </c>
    </row>
    <row r="15" spans="1:4" ht="15.75">
      <c r="A15" s="6" t="s">
        <v>96</v>
      </c>
      <c r="B15" s="26" t="s">
        <v>81</v>
      </c>
      <c r="C15" s="1" t="s">
        <v>73</v>
      </c>
      <c r="D15" s="8">
        <f>'[4]УК 2019'!$CK$126</f>
        <v>39811.77552</v>
      </c>
    </row>
    <row r="16" spans="1:6" ht="15.75">
      <c r="A16" s="26" t="s">
        <v>82</v>
      </c>
      <c r="B16" s="26" t="s">
        <v>83</v>
      </c>
      <c r="C16" s="26" t="s">
        <v>73</v>
      </c>
      <c r="D16" s="27">
        <f>D17</f>
        <v>358886.0065656001</v>
      </c>
      <c r="E16" s="20">
        <v>363822.07</v>
      </c>
      <c r="F16" s="20" t="s">
        <v>372</v>
      </c>
    </row>
    <row r="17" spans="1:4" ht="31.5">
      <c r="A17" s="26" t="s">
        <v>59</v>
      </c>
      <c r="B17" s="26" t="s">
        <v>97</v>
      </c>
      <c r="C17" s="26" t="s">
        <v>73</v>
      </c>
      <c r="D17" s="27">
        <f>D12-D25+D250+D266</f>
        <v>358886.0065656001</v>
      </c>
    </row>
    <row r="18" spans="1:4" ht="31.5">
      <c r="A18" s="26" t="s">
        <v>84</v>
      </c>
      <c r="B18" s="26" t="s">
        <v>98</v>
      </c>
      <c r="C18" s="26" t="s">
        <v>73</v>
      </c>
      <c r="D18" s="26">
        <v>0</v>
      </c>
    </row>
    <row r="19" spans="1:4" ht="15.75">
      <c r="A19" s="26" t="s">
        <v>60</v>
      </c>
      <c r="B19" s="26" t="s">
        <v>85</v>
      </c>
      <c r="C19" s="26" t="s">
        <v>73</v>
      </c>
      <c r="D19" s="26">
        <v>0</v>
      </c>
    </row>
    <row r="20" spans="1:4" ht="15.75">
      <c r="A20" s="26" t="s">
        <v>61</v>
      </c>
      <c r="B20" s="26" t="s">
        <v>86</v>
      </c>
      <c r="C20" s="26" t="s">
        <v>73</v>
      </c>
      <c r="D20" s="26">
        <v>0</v>
      </c>
    </row>
    <row r="21" spans="1:4" ht="15.75">
      <c r="A21" s="26" t="s">
        <v>87</v>
      </c>
      <c r="B21" s="26" t="s">
        <v>88</v>
      </c>
      <c r="C21" s="26" t="s">
        <v>73</v>
      </c>
      <c r="D21" s="26">
        <v>0</v>
      </c>
    </row>
    <row r="22" spans="1:4" ht="15.75">
      <c r="A22" s="26" t="s">
        <v>89</v>
      </c>
      <c r="B22" s="26" t="s">
        <v>90</v>
      </c>
      <c r="C22" s="26" t="s">
        <v>73</v>
      </c>
      <c r="D22" s="27">
        <f>D16+D10+D9</f>
        <v>317691.1278064003</v>
      </c>
    </row>
    <row r="23" spans="1:4" ht="15.75">
      <c r="A23" s="26" t="s">
        <v>91</v>
      </c>
      <c r="B23" s="26" t="s">
        <v>99</v>
      </c>
      <c r="C23" s="26" t="s">
        <v>73</v>
      </c>
      <c r="D23" s="27">
        <v>518.86</v>
      </c>
    </row>
    <row r="24" spans="1:4" ht="15.75">
      <c r="A24" s="26" t="s">
        <v>92</v>
      </c>
      <c r="B24" s="26" t="s">
        <v>100</v>
      </c>
      <c r="C24" s="26" t="s">
        <v>73</v>
      </c>
      <c r="D24" s="27">
        <f>D22-D245</f>
        <v>-10870.980887199752</v>
      </c>
    </row>
    <row r="25" spans="1:5" ht="15.75">
      <c r="A25" s="26" t="s">
        <v>93</v>
      </c>
      <c r="B25" s="26" t="s">
        <v>101</v>
      </c>
      <c r="C25" s="26" t="s">
        <v>73</v>
      </c>
      <c r="D25" s="27">
        <v>21064.54</v>
      </c>
      <c r="E25" s="28"/>
    </row>
    <row r="26" spans="1:4" ht="35.25" customHeight="1">
      <c r="A26" s="23" t="s">
        <v>102</v>
      </c>
      <c r="B26" s="23"/>
      <c r="C26" s="23"/>
      <c r="D26" s="23"/>
    </row>
    <row r="27" spans="1:22" s="5" customFormat="1" ht="31.5">
      <c r="A27" s="21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8">
        <f>E28</f>
        <v>28752.588</v>
      </c>
      <c r="E28" s="15">
        <f>'[1]Управл 2017'!$U$53</f>
        <v>28752.588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18">
        <f>E28/E2</f>
        <v>10.62</v>
      </c>
      <c r="E32" s="4"/>
    </row>
    <row r="33" spans="1:22" s="5" customFormat="1" ht="31.5">
      <c r="A33" s="21" t="s">
        <v>115</v>
      </c>
      <c r="B33" s="3" t="s">
        <v>104</v>
      </c>
      <c r="C33" s="3" t="s">
        <v>67</v>
      </c>
      <c r="D33" s="3" t="s">
        <v>11</v>
      </c>
      <c r="E33" s="4" t="s">
        <v>315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7">
        <f>E35+E39+E43+E47+E51+E55</f>
        <v>34912.47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20">
        <f>1754.4</f>
        <v>1754.4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8">
        <f>E35/E2</f>
        <v>0.6480017729186673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314</v>
      </c>
      <c r="E39" s="20">
        <v>838.21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8">
        <f>E39/E2</f>
        <v>0.3095996158676221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20">
        <v>9223.57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7">
        <f>E43/E2</f>
        <v>3.406799881805422</v>
      </c>
    </row>
    <row r="47" spans="1:5" ht="31.5">
      <c r="A47" s="6" t="s">
        <v>327</v>
      </c>
      <c r="B47" s="1" t="s">
        <v>106</v>
      </c>
      <c r="C47" s="1" t="s">
        <v>67</v>
      </c>
      <c r="D47" s="1" t="s">
        <v>14</v>
      </c>
      <c r="E47" s="20">
        <v>23096.29</v>
      </c>
    </row>
    <row r="48" spans="1:4" ht="15.75">
      <c r="A48" s="6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330</v>
      </c>
      <c r="B50" s="1" t="s">
        <v>108</v>
      </c>
      <c r="C50" s="1" t="s">
        <v>73</v>
      </c>
      <c r="D50" s="8">
        <f>E47/E2</f>
        <v>8.530800768264756</v>
      </c>
    </row>
    <row r="51" spans="1:5" ht="47.25">
      <c r="A51" s="6" t="s">
        <v>331</v>
      </c>
      <c r="B51" s="1" t="s">
        <v>106</v>
      </c>
      <c r="C51" s="1" t="s">
        <v>67</v>
      </c>
      <c r="D51" s="8" t="s">
        <v>317</v>
      </c>
      <c r="E51" s="20">
        <v>0</v>
      </c>
    </row>
    <row r="52" spans="1:4" ht="15.75">
      <c r="A52" s="6" t="s">
        <v>332</v>
      </c>
      <c r="B52" s="1" t="s">
        <v>107</v>
      </c>
      <c r="C52" s="1" t="s">
        <v>67</v>
      </c>
      <c r="D52" s="8" t="s">
        <v>147</v>
      </c>
    </row>
    <row r="53" spans="1:4" ht="15.75">
      <c r="A53" s="6" t="s">
        <v>333</v>
      </c>
      <c r="B53" s="1" t="s">
        <v>64</v>
      </c>
      <c r="C53" s="1" t="s">
        <v>67</v>
      </c>
      <c r="D53" s="8" t="s">
        <v>10</v>
      </c>
    </row>
    <row r="54" spans="1:4" ht="15.75">
      <c r="A54" s="6" t="s">
        <v>334</v>
      </c>
      <c r="B54" s="1" t="s">
        <v>108</v>
      </c>
      <c r="C54" s="1" t="s">
        <v>73</v>
      </c>
      <c r="D54" s="8">
        <f>E51/E2</f>
        <v>0</v>
      </c>
    </row>
    <row r="55" spans="1:5" ht="31.5">
      <c r="A55" s="6" t="s">
        <v>335</v>
      </c>
      <c r="B55" s="1" t="s">
        <v>106</v>
      </c>
      <c r="C55" s="1" t="s">
        <v>67</v>
      </c>
      <c r="D55" s="8" t="s">
        <v>316</v>
      </c>
      <c r="E55" s="20">
        <v>0</v>
      </c>
    </row>
    <row r="56" spans="1:4" ht="15.75">
      <c r="A56" s="6" t="s">
        <v>336</v>
      </c>
      <c r="B56" s="1" t="s">
        <v>107</v>
      </c>
      <c r="C56" s="1" t="s">
        <v>67</v>
      </c>
      <c r="D56" s="8" t="s">
        <v>147</v>
      </c>
    </row>
    <row r="57" spans="1:4" ht="15.75">
      <c r="A57" s="6" t="s">
        <v>337</v>
      </c>
      <c r="B57" s="1" t="s">
        <v>64</v>
      </c>
      <c r="C57" s="1" t="s">
        <v>67</v>
      </c>
      <c r="D57" s="8" t="s">
        <v>10</v>
      </c>
    </row>
    <row r="58" spans="1:4" ht="15.75">
      <c r="A58" s="6" t="s">
        <v>338</v>
      </c>
      <c r="B58" s="1" t="s">
        <v>108</v>
      </c>
      <c r="C58" s="1" t="s">
        <v>73</v>
      </c>
      <c r="D58" s="8">
        <f>E55/E2</f>
        <v>0</v>
      </c>
    </row>
    <row r="59" spans="1:22" s="5" customFormat="1" ht="24.75" customHeight="1">
      <c r="A59" s="21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25341.264</v>
      </c>
      <c r="E60" s="15">
        <f>'[1]Управл 2017'!$P$53</f>
        <v>25341.264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18">
        <f>E60/E2</f>
        <v>9.36</v>
      </c>
      <c r="E64" s="4"/>
    </row>
    <row r="65" spans="1:22" s="5" customFormat="1" ht="15.75">
      <c r="A65" s="21" t="s">
        <v>135</v>
      </c>
      <c r="B65" s="3" t="s">
        <v>104</v>
      </c>
      <c r="C65" s="3" t="s">
        <v>67</v>
      </c>
      <c r="D65" s="3" t="s">
        <v>366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136</v>
      </c>
      <c r="B66" s="1" t="s">
        <v>105</v>
      </c>
      <c r="C66" s="1" t="s">
        <v>73</v>
      </c>
      <c r="D66" s="1">
        <f>E65</f>
        <v>0</v>
      </c>
      <c r="E66" s="4"/>
    </row>
    <row r="67" spans="1:5" ht="31.5">
      <c r="A67" s="6" t="s">
        <v>137</v>
      </c>
      <c r="B67" s="1" t="s">
        <v>106</v>
      </c>
      <c r="C67" s="1" t="s">
        <v>67</v>
      </c>
      <c r="D67" s="1" t="s">
        <v>366</v>
      </c>
      <c r="E67" s="4"/>
    </row>
    <row r="68" spans="1:5" ht="15.75">
      <c r="A68" s="6" t="s">
        <v>138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139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140</v>
      </c>
      <c r="B70" s="1" t="s">
        <v>108</v>
      </c>
      <c r="C70" s="1" t="s">
        <v>73</v>
      </c>
      <c r="D70" s="19">
        <f>E65/E2</f>
        <v>0</v>
      </c>
      <c r="E70" s="4"/>
    </row>
    <row r="71" spans="1:22" s="5" customFormat="1" ht="31.5">
      <c r="A71" s="21" t="s">
        <v>141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142</v>
      </c>
      <c r="B72" s="1" t="s">
        <v>105</v>
      </c>
      <c r="C72" s="1" t="s">
        <v>73</v>
      </c>
      <c r="D72" s="1">
        <f>E72</f>
        <v>39811.78</v>
      </c>
      <c r="E72" s="4">
        <v>39811.78</v>
      </c>
    </row>
    <row r="73" spans="1:5" ht="31.5">
      <c r="A73" s="6" t="s">
        <v>143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144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145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146</v>
      </c>
      <c r="B76" s="1" t="s">
        <v>108</v>
      </c>
      <c r="C76" s="1" t="s">
        <v>73</v>
      </c>
      <c r="D76" s="18">
        <f>E72/E2</f>
        <v>14.704801654724088</v>
      </c>
      <c r="E76" s="4"/>
    </row>
    <row r="77" spans="1:22" s="5" customFormat="1" ht="31.5">
      <c r="A77" s="21" t="s">
        <v>148</v>
      </c>
      <c r="B77" s="3" t="s">
        <v>104</v>
      </c>
      <c r="C77" s="3" t="s">
        <v>67</v>
      </c>
      <c r="D77" s="3" t="s">
        <v>54</v>
      </c>
      <c r="E77" s="4"/>
      <c r="F77" s="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149</v>
      </c>
      <c r="B78" s="1" t="s">
        <v>105</v>
      </c>
      <c r="C78" s="1" t="s">
        <v>73</v>
      </c>
      <c r="D78" s="1">
        <f>E79</f>
        <v>9816</v>
      </c>
    </row>
    <row r="79" spans="1:5" ht="31.5">
      <c r="A79" s="6" t="s">
        <v>150</v>
      </c>
      <c r="B79" s="1" t="s">
        <v>106</v>
      </c>
      <c r="C79" s="1" t="s">
        <v>67</v>
      </c>
      <c r="D79" s="1" t="s">
        <v>54</v>
      </c>
      <c r="E79" s="20">
        <v>9816</v>
      </c>
    </row>
    <row r="80" spans="1:4" ht="15.75">
      <c r="A80" s="6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153</v>
      </c>
      <c r="B82" s="1" t="s">
        <v>108</v>
      </c>
      <c r="C82" s="1" t="s">
        <v>73</v>
      </c>
      <c r="D82" s="18">
        <f>E79/E2</f>
        <v>3.625618674743296</v>
      </c>
    </row>
    <row r="83" spans="1:22" s="5" customFormat="1" ht="31.5">
      <c r="A83" s="21" t="s">
        <v>155</v>
      </c>
      <c r="B83" s="3" t="s">
        <v>104</v>
      </c>
      <c r="C83" s="3" t="s">
        <v>67</v>
      </c>
      <c r="D83" s="3" t="s">
        <v>55</v>
      </c>
      <c r="E83" s="20">
        <f>969.84</f>
        <v>969.84</v>
      </c>
      <c r="F83" s="4" t="s">
        <v>325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156</v>
      </c>
      <c r="B84" s="1" t="s">
        <v>105</v>
      </c>
      <c r="C84" s="1" t="s">
        <v>73</v>
      </c>
      <c r="D84" s="1">
        <f>E83</f>
        <v>969.84</v>
      </c>
      <c r="F84" s="20">
        <v>60</v>
      </c>
    </row>
    <row r="85" spans="1:4" ht="31.5">
      <c r="A85" s="6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6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160</v>
      </c>
      <c r="B88" s="1" t="s">
        <v>108</v>
      </c>
      <c r="C88" s="1" t="s">
        <v>73</v>
      </c>
      <c r="D88" s="18">
        <f>E83/F84</f>
        <v>16.164</v>
      </c>
    </row>
    <row r="89" spans="1:22" s="5" customFormat="1" ht="47.25">
      <c r="A89" s="21" t="s">
        <v>162</v>
      </c>
      <c r="B89" s="3" t="s">
        <v>104</v>
      </c>
      <c r="C89" s="3" t="s">
        <v>67</v>
      </c>
      <c r="D89" s="3" t="s">
        <v>23</v>
      </c>
      <c r="E89" s="4"/>
      <c r="F89" s="1" t="s">
        <v>326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163</v>
      </c>
      <c r="B90" s="1" t="s">
        <v>105</v>
      </c>
      <c r="C90" s="1" t="s">
        <v>73</v>
      </c>
      <c r="D90" s="1">
        <f>E91+E95</f>
        <v>1598.99</v>
      </c>
      <c r="F90" s="1">
        <v>547.6</v>
      </c>
    </row>
    <row r="91" spans="1:6" ht="31.5">
      <c r="A91" s="6" t="s">
        <v>164</v>
      </c>
      <c r="B91" s="1" t="s">
        <v>106</v>
      </c>
      <c r="C91" s="1" t="s">
        <v>67</v>
      </c>
      <c r="D91" s="1" t="s">
        <v>7</v>
      </c>
      <c r="E91" s="20">
        <v>1204.72</v>
      </c>
      <c r="F91" s="22" t="s">
        <v>363</v>
      </c>
    </row>
    <row r="92" spans="1:6" ht="15.75">
      <c r="A92" s="6" t="s">
        <v>165</v>
      </c>
      <c r="B92" s="1" t="s">
        <v>107</v>
      </c>
      <c r="C92" s="1" t="s">
        <v>67</v>
      </c>
      <c r="D92" s="1" t="s">
        <v>24</v>
      </c>
      <c r="F92" s="22"/>
    </row>
    <row r="93" spans="1:4" ht="15.75">
      <c r="A93" s="6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6" t="s">
        <v>167</v>
      </c>
      <c r="B94" s="1" t="s">
        <v>108</v>
      </c>
      <c r="C94" s="1" t="s">
        <v>73</v>
      </c>
      <c r="D94" s="18">
        <f>E91/F90</f>
        <v>2.2</v>
      </c>
      <c r="F94" s="1" t="s">
        <v>326</v>
      </c>
    </row>
    <row r="95" spans="1:6" ht="31.5">
      <c r="A95" s="6" t="s">
        <v>168</v>
      </c>
      <c r="B95" s="1" t="s">
        <v>106</v>
      </c>
      <c r="C95" s="1" t="s">
        <v>67</v>
      </c>
      <c r="D95" s="1" t="s">
        <v>6</v>
      </c>
      <c r="E95" s="20">
        <v>394.27</v>
      </c>
      <c r="F95" s="1">
        <f>F90</f>
        <v>547.6</v>
      </c>
    </row>
    <row r="96" spans="1:4" ht="15.75">
      <c r="A96" s="6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6" t="s">
        <v>171</v>
      </c>
      <c r="B98" s="1" t="s">
        <v>108</v>
      </c>
      <c r="C98" s="1" t="s">
        <v>73</v>
      </c>
      <c r="D98" s="18">
        <f>E95/F95</f>
        <v>0.7199963476990503</v>
      </c>
    </row>
    <row r="99" spans="1:22" s="5" customFormat="1" ht="63">
      <c r="A99" s="21" t="s">
        <v>172</v>
      </c>
      <c r="B99" s="3" t="s">
        <v>104</v>
      </c>
      <c r="C99" s="3" t="s">
        <v>67</v>
      </c>
      <c r="D99" s="3" t="s">
        <v>26</v>
      </c>
      <c r="E99" s="4"/>
      <c r="F99" s="2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66907.95999999999</v>
      </c>
    </row>
    <row r="101" spans="1:5" ht="31.5">
      <c r="A101" s="6" t="s">
        <v>174</v>
      </c>
      <c r="B101" s="1" t="s">
        <v>106</v>
      </c>
      <c r="C101" s="1" t="s">
        <v>67</v>
      </c>
      <c r="D101" s="1" t="s">
        <v>27</v>
      </c>
      <c r="E101" s="20">
        <f>501.94+662.77</f>
        <v>1164.71</v>
      </c>
    </row>
    <row r="102" spans="1:4" ht="15.75">
      <c r="A102" s="6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177</v>
      </c>
      <c r="B104" s="1" t="s">
        <v>108</v>
      </c>
      <c r="C104" s="1" t="s">
        <v>73</v>
      </c>
      <c r="D104" s="18">
        <f>E101/E2</f>
        <v>0.4301950210534092</v>
      </c>
    </row>
    <row r="105" spans="1:5" ht="31.5">
      <c r="A105" s="6" t="s">
        <v>178</v>
      </c>
      <c r="B105" s="1" t="s">
        <v>106</v>
      </c>
      <c r="C105" s="1" t="s">
        <v>67</v>
      </c>
      <c r="D105" s="1" t="s">
        <v>28</v>
      </c>
      <c r="E105" s="17">
        <v>2582.86</v>
      </c>
    </row>
    <row r="106" spans="1:4" ht="15.75">
      <c r="A106" s="6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181</v>
      </c>
      <c r="B108" s="1" t="s">
        <v>108</v>
      </c>
      <c r="C108" s="1" t="s">
        <v>73</v>
      </c>
      <c r="D108" s="18">
        <f>E105/E2</f>
        <v>0.9540001477432223</v>
      </c>
    </row>
    <row r="109" spans="1:5" ht="31.5">
      <c r="A109" s="6"/>
      <c r="B109" s="1" t="s">
        <v>106</v>
      </c>
      <c r="C109" s="1" t="s">
        <v>67</v>
      </c>
      <c r="D109" s="18" t="s">
        <v>367</v>
      </c>
      <c r="E109" s="20">
        <v>1391.6</v>
      </c>
    </row>
    <row r="110" spans="1:4" ht="15.75">
      <c r="A110" s="6"/>
      <c r="B110" s="1" t="s">
        <v>107</v>
      </c>
      <c r="C110" s="1" t="s">
        <v>67</v>
      </c>
      <c r="D110" s="18" t="s">
        <v>24</v>
      </c>
    </row>
    <row r="111" spans="1:4" ht="15.75">
      <c r="A111" s="6"/>
      <c r="B111" s="1" t="s">
        <v>64</v>
      </c>
      <c r="C111" s="1" t="s">
        <v>67</v>
      </c>
      <c r="D111" s="18" t="s">
        <v>10</v>
      </c>
    </row>
    <row r="112" spans="1:4" ht="15.75">
      <c r="A112" s="6"/>
      <c r="B112" s="1" t="s">
        <v>108</v>
      </c>
      <c r="C112" s="1" t="s">
        <v>73</v>
      </c>
      <c r="D112" s="18">
        <f>E109/E2</f>
        <v>0.5139986703109994</v>
      </c>
    </row>
    <row r="113" spans="1:5" ht="31.5">
      <c r="A113" s="6" t="s">
        <v>182</v>
      </c>
      <c r="B113" s="1" t="s">
        <v>106</v>
      </c>
      <c r="C113" s="1" t="s">
        <v>67</v>
      </c>
      <c r="D113" s="1" t="s">
        <v>3</v>
      </c>
      <c r="E113" s="20">
        <v>1859.18</v>
      </c>
    </row>
    <row r="114" spans="1:4" ht="15.75">
      <c r="A114" s="6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185</v>
      </c>
      <c r="B116" s="1" t="s">
        <v>108</v>
      </c>
      <c r="C116" s="1" t="s">
        <v>73</v>
      </c>
      <c r="D116" s="18">
        <f>E113/E2</f>
        <v>0.686703109994829</v>
      </c>
    </row>
    <row r="117" spans="1:5" ht="31.5">
      <c r="A117" s="6" t="s">
        <v>186</v>
      </c>
      <c r="B117" s="1" t="s">
        <v>106</v>
      </c>
      <c r="C117" s="1" t="s">
        <v>67</v>
      </c>
      <c r="D117" s="1" t="s">
        <v>2</v>
      </c>
      <c r="E117" s="20">
        <v>25344.06</v>
      </c>
    </row>
    <row r="118" spans="1:4" ht="15.75">
      <c r="A118" s="6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189</v>
      </c>
      <c r="B120" s="1" t="s">
        <v>108</v>
      </c>
      <c r="C120" s="1" t="s">
        <v>73</v>
      </c>
      <c r="D120" s="18">
        <f>E117/E2</f>
        <v>9.361032725123735</v>
      </c>
    </row>
    <row r="121" spans="1:5" ht="47.25">
      <c r="A121" s="6" t="s">
        <v>190</v>
      </c>
      <c r="B121" s="1" t="s">
        <v>106</v>
      </c>
      <c r="C121" s="1" t="s">
        <v>67</v>
      </c>
      <c r="D121" s="1" t="s">
        <v>32</v>
      </c>
      <c r="E121" s="20">
        <f>5867.48+11098.35</f>
        <v>16965.83</v>
      </c>
    </row>
    <row r="122" spans="1:4" ht="15.75">
      <c r="A122" s="6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193</v>
      </c>
      <c r="B124" s="1" t="s">
        <v>108</v>
      </c>
      <c r="C124" s="1" t="s">
        <v>73</v>
      </c>
      <c r="D124" s="18">
        <f>E121/E2</f>
        <v>6.26646598212307</v>
      </c>
    </row>
    <row r="125" spans="1:5" ht="31.5">
      <c r="A125" s="6" t="s">
        <v>194</v>
      </c>
      <c r="B125" s="1" t="s">
        <v>106</v>
      </c>
      <c r="C125" s="1" t="s">
        <v>67</v>
      </c>
      <c r="D125" s="1" t="s">
        <v>34</v>
      </c>
      <c r="E125" s="20">
        <f>4610.7*2</f>
        <v>9221.4</v>
      </c>
    </row>
    <row r="126" spans="1:4" ht="15.75">
      <c r="A126" s="6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197</v>
      </c>
      <c r="B128" s="1" t="s">
        <v>108</v>
      </c>
      <c r="C128" s="1" t="s">
        <v>73</v>
      </c>
      <c r="D128" s="18">
        <f>E125/E2</f>
        <v>3.405998374824555</v>
      </c>
    </row>
    <row r="129" spans="1:5" ht="31.5">
      <c r="A129" s="6" t="s">
        <v>198</v>
      </c>
      <c r="B129" s="1" t="s">
        <v>106</v>
      </c>
      <c r="C129" s="1" t="s">
        <v>67</v>
      </c>
      <c r="D129" s="1" t="s">
        <v>36</v>
      </c>
      <c r="E129" s="20">
        <v>2674.91</v>
      </c>
    </row>
    <row r="130" spans="1:4" ht="15.75">
      <c r="A130" s="6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201</v>
      </c>
      <c r="B132" s="1" t="s">
        <v>108</v>
      </c>
      <c r="C132" s="1" t="s">
        <v>73</v>
      </c>
      <c r="D132" s="18">
        <f>E129/E2</f>
        <v>0.987999556770333</v>
      </c>
    </row>
    <row r="133" spans="1:5" ht="31.5">
      <c r="A133" s="6" t="s">
        <v>202</v>
      </c>
      <c r="B133" s="1" t="s">
        <v>106</v>
      </c>
      <c r="C133" s="1" t="s">
        <v>67</v>
      </c>
      <c r="D133" s="1" t="s">
        <v>37</v>
      </c>
      <c r="E133" s="20">
        <v>2930.49</v>
      </c>
    </row>
    <row r="134" spans="1:4" ht="15.75">
      <c r="A134" s="6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205</v>
      </c>
      <c r="B136" s="1" t="s">
        <v>108</v>
      </c>
      <c r="C136" s="1" t="s">
        <v>73</v>
      </c>
      <c r="D136" s="18">
        <f>E133/E2</f>
        <v>1.0824000886459333</v>
      </c>
    </row>
    <row r="137" spans="1:5" ht="31.5">
      <c r="A137" s="6" t="s">
        <v>339</v>
      </c>
      <c r="B137" s="1" t="s">
        <v>106</v>
      </c>
      <c r="C137" s="1" t="s">
        <v>67</v>
      </c>
      <c r="D137" s="1" t="s">
        <v>322</v>
      </c>
      <c r="E137" s="20">
        <v>2772.92</v>
      </c>
    </row>
    <row r="138" spans="1:4" ht="15.75">
      <c r="A138" s="6" t="s">
        <v>340</v>
      </c>
      <c r="B138" s="1" t="s">
        <v>107</v>
      </c>
      <c r="C138" s="1" t="s">
        <v>67</v>
      </c>
      <c r="D138" s="1" t="s">
        <v>31</v>
      </c>
    </row>
    <row r="139" spans="1:4" ht="15.75">
      <c r="A139" s="6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342</v>
      </c>
      <c r="B140" s="1" t="s">
        <v>108</v>
      </c>
      <c r="C140" s="1" t="s">
        <v>73</v>
      </c>
      <c r="D140" s="18">
        <f>E137/E2</f>
        <v>1.0242003398094113</v>
      </c>
    </row>
    <row r="141" spans="1:5" ht="31.5">
      <c r="A141" s="6" t="s">
        <v>343</v>
      </c>
      <c r="B141" s="1" t="s">
        <v>106</v>
      </c>
      <c r="C141" s="1" t="s">
        <v>67</v>
      </c>
      <c r="D141" s="18" t="s">
        <v>321</v>
      </c>
      <c r="E141" s="20">
        <v>0</v>
      </c>
    </row>
    <row r="142" spans="1:4" ht="15.75">
      <c r="A142" s="6" t="s">
        <v>344</v>
      </c>
      <c r="B142" s="1" t="s">
        <v>107</v>
      </c>
      <c r="C142" s="1" t="s">
        <v>67</v>
      </c>
      <c r="D142" s="18" t="s">
        <v>31</v>
      </c>
    </row>
    <row r="143" spans="1:4" ht="15.75">
      <c r="A143" s="6" t="s">
        <v>345</v>
      </c>
      <c r="B143" s="1" t="s">
        <v>64</v>
      </c>
      <c r="C143" s="1" t="s">
        <v>67</v>
      </c>
      <c r="D143" s="18" t="s">
        <v>10</v>
      </c>
    </row>
    <row r="144" spans="1:4" ht="15.75">
      <c r="A144" s="6" t="s">
        <v>346</v>
      </c>
      <c r="B144" s="1" t="s">
        <v>108</v>
      </c>
      <c r="C144" s="1" t="s">
        <v>73</v>
      </c>
      <c r="D144" s="18">
        <f>E141/E2</f>
        <v>0</v>
      </c>
    </row>
    <row r="145" spans="1:5" ht="31.5">
      <c r="A145" s="6" t="s">
        <v>347</v>
      </c>
      <c r="B145" s="1" t="s">
        <v>106</v>
      </c>
      <c r="C145" s="1" t="s">
        <v>67</v>
      </c>
      <c r="D145" s="18" t="s">
        <v>323</v>
      </c>
      <c r="E145" s="20">
        <v>0</v>
      </c>
    </row>
    <row r="146" spans="1:4" ht="15.75">
      <c r="A146" s="6" t="s">
        <v>348</v>
      </c>
      <c r="B146" s="1" t="s">
        <v>107</v>
      </c>
      <c r="C146" s="1" t="s">
        <v>67</v>
      </c>
      <c r="D146" s="18" t="s">
        <v>24</v>
      </c>
    </row>
    <row r="147" spans="1:4" ht="15.75">
      <c r="A147" s="6" t="s">
        <v>349</v>
      </c>
      <c r="B147" s="1" t="s">
        <v>64</v>
      </c>
      <c r="C147" s="1" t="s">
        <v>67</v>
      </c>
      <c r="D147" s="18" t="s">
        <v>10</v>
      </c>
    </row>
    <row r="148" spans="1:4" ht="15.75">
      <c r="A148" s="6" t="s">
        <v>350</v>
      </c>
      <c r="B148" s="1" t="s">
        <v>108</v>
      </c>
      <c r="C148" s="1" t="s">
        <v>73</v>
      </c>
      <c r="D148" s="18">
        <f>E145/E2</f>
        <v>0</v>
      </c>
    </row>
    <row r="149" spans="1:5" ht="31.5">
      <c r="A149" s="6" t="s">
        <v>351</v>
      </c>
      <c r="B149" s="1" t="s">
        <v>106</v>
      </c>
      <c r="C149" s="1" t="s">
        <v>67</v>
      </c>
      <c r="D149" s="18" t="s">
        <v>320</v>
      </c>
      <c r="E149" s="20">
        <v>0</v>
      </c>
    </row>
    <row r="150" spans="1:4" ht="15.75">
      <c r="A150" s="6" t="s">
        <v>352</v>
      </c>
      <c r="B150" s="1" t="s">
        <v>107</v>
      </c>
      <c r="C150" s="1" t="s">
        <v>67</v>
      </c>
      <c r="D150" s="18" t="s">
        <v>24</v>
      </c>
    </row>
    <row r="151" spans="1:4" ht="15.75">
      <c r="A151" s="6" t="s">
        <v>353</v>
      </c>
      <c r="B151" s="1" t="s">
        <v>64</v>
      </c>
      <c r="C151" s="1" t="s">
        <v>67</v>
      </c>
      <c r="D151" s="18" t="s">
        <v>10</v>
      </c>
    </row>
    <row r="152" spans="1:4" ht="15.75">
      <c r="A152" s="6" t="s">
        <v>354</v>
      </c>
      <c r="B152" s="1" t="s">
        <v>108</v>
      </c>
      <c r="C152" s="1" t="s">
        <v>73</v>
      </c>
      <c r="D152" s="18">
        <f>E149/E2</f>
        <v>0</v>
      </c>
    </row>
    <row r="153" spans="1:7" ht="31.5">
      <c r="A153" s="6" t="s">
        <v>355</v>
      </c>
      <c r="B153" s="1" t="s">
        <v>106</v>
      </c>
      <c r="C153" s="1" t="s">
        <v>67</v>
      </c>
      <c r="D153" s="1" t="s">
        <v>318</v>
      </c>
      <c r="E153" s="20">
        <v>0</v>
      </c>
      <c r="F153" s="11"/>
      <c r="G153" s="12"/>
    </row>
    <row r="154" spans="1:6" ht="15.75">
      <c r="A154" s="6" t="s">
        <v>356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6" t="s">
        <v>357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358</v>
      </c>
      <c r="B156" s="1" t="s">
        <v>108</v>
      </c>
      <c r="C156" s="1" t="s">
        <v>73</v>
      </c>
      <c r="D156" s="18">
        <f>E153/E2</f>
        <v>0</v>
      </c>
    </row>
    <row r="157" spans="1:5" ht="47.25">
      <c r="A157" s="21" t="s">
        <v>206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207</v>
      </c>
      <c r="B158" s="1" t="s">
        <v>105</v>
      </c>
      <c r="C158" s="1" t="s">
        <v>73</v>
      </c>
      <c r="D158" s="7">
        <f>E159+E163+E167+E171+E175+E179+E183+E187+E191+E195+E199</f>
        <v>77045.0666936</v>
      </c>
      <c r="E158" s="4"/>
    </row>
    <row r="159" spans="1:6" ht="31.5">
      <c r="A159" s="6" t="s">
        <v>208</v>
      </c>
      <c r="B159" s="1" t="s">
        <v>106</v>
      </c>
      <c r="C159" s="1" t="s">
        <v>67</v>
      </c>
      <c r="D159" s="1" t="s">
        <v>39</v>
      </c>
      <c r="E159" s="4">
        <f>2148.426</f>
        <v>2148.426</v>
      </c>
      <c r="F159" s="20">
        <v>1</v>
      </c>
    </row>
    <row r="160" spans="1:5" ht="15.75">
      <c r="A160" s="6" t="s">
        <v>209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210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211</v>
      </c>
      <c r="B162" s="1" t="s">
        <v>108</v>
      </c>
      <c r="C162" s="1" t="s">
        <v>73</v>
      </c>
      <c r="D162" s="18">
        <f>E159/F159</f>
        <v>2148.426</v>
      </c>
      <c r="E162" s="4"/>
    </row>
    <row r="163" spans="1:6" ht="31.5">
      <c r="A163" s="6"/>
      <c r="B163" s="1" t="s">
        <v>106</v>
      </c>
      <c r="C163" s="1" t="s">
        <v>67</v>
      </c>
      <c r="D163" s="1" t="s">
        <v>368</v>
      </c>
      <c r="E163" s="16">
        <f>('[2]ук(2016)'!$CJ$37+'[2]ук(2016)'!$CJ$41)*12*'[2]ук(2016)'!$CJ$3+4931.74</f>
        <v>8853.0406936</v>
      </c>
      <c r="F163" s="20">
        <v>2</v>
      </c>
    </row>
    <row r="164" spans="1:5" ht="15.75">
      <c r="A164" s="6"/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/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/>
      <c r="B166" s="1" t="s">
        <v>108</v>
      </c>
      <c r="C166" s="1" t="s">
        <v>73</v>
      </c>
      <c r="D166" s="18">
        <f>E163/F163</f>
        <v>4426.5203468</v>
      </c>
      <c r="E166" s="4"/>
    </row>
    <row r="167" spans="1:5" ht="31.5">
      <c r="A167" s="6" t="s">
        <v>212</v>
      </c>
      <c r="B167" s="1" t="s">
        <v>106</v>
      </c>
      <c r="C167" s="1" t="s">
        <v>67</v>
      </c>
      <c r="D167" s="1" t="s">
        <v>41</v>
      </c>
      <c r="E167" s="20">
        <v>6078.88</v>
      </c>
    </row>
    <row r="168" spans="1:4" ht="15.75">
      <c r="A168" s="6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215</v>
      </c>
      <c r="B170" s="1" t="s">
        <v>108</v>
      </c>
      <c r="C170" s="1" t="s">
        <v>73</v>
      </c>
      <c r="D170" s="18">
        <f>E167/E2</f>
        <v>2.2452832976287214</v>
      </c>
    </row>
    <row r="171" spans="1:5" ht="31.5">
      <c r="A171" s="6" t="s">
        <v>216</v>
      </c>
      <c r="B171" s="1" t="s">
        <v>106</v>
      </c>
      <c r="C171" s="1" t="s">
        <v>67</v>
      </c>
      <c r="D171" s="1" t="s">
        <v>42</v>
      </c>
      <c r="E171" s="20">
        <v>1503.2</v>
      </c>
    </row>
    <row r="172" spans="1:4" ht="15.75">
      <c r="A172" s="6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219</v>
      </c>
      <c r="B174" s="1" t="s">
        <v>108</v>
      </c>
      <c r="C174" s="1" t="s">
        <v>73</v>
      </c>
      <c r="D174" s="18">
        <f>E171/E2</f>
        <v>0.5552190293270296</v>
      </c>
    </row>
    <row r="175" spans="1:5" ht="31.5">
      <c r="A175" s="6" t="s">
        <v>220</v>
      </c>
      <c r="B175" s="1" t="s">
        <v>106</v>
      </c>
      <c r="C175" s="1" t="s">
        <v>67</v>
      </c>
      <c r="D175" s="1" t="s">
        <v>43</v>
      </c>
      <c r="E175" s="20">
        <v>4971.41</v>
      </c>
    </row>
    <row r="176" spans="1:4" ht="15.75">
      <c r="A176" s="6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223</v>
      </c>
      <c r="B178" s="1" t="s">
        <v>108</v>
      </c>
      <c r="C178" s="1" t="s">
        <v>73</v>
      </c>
      <c r="D178" s="18">
        <f>E175/E2</f>
        <v>1.836230331683534</v>
      </c>
    </row>
    <row r="179" spans="1:5" ht="31.5">
      <c r="A179" s="6" t="s">
        <v>224</v>
      </c>
      <c r="B179" s="1" t="s">
        <v>106</v>
      </c>
      <c r="C179" s="1" t="s">
        <v>67</v>
      </c>
      <c r="D179" s="1" t="s">
        <v>311</v>
      </c>
      <c r="E179" s="20">
        <v>1991.2</v>
      </c>
    </row>
    <row r="180" spans="1:4" ht="15.75">
      <c r="A180" s="6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228</v>
      </c>
      <c r="B182" s="1" t="s">
        <v>108</v>
      </c>
      <c r="C182" s="1" t="s">
        <v>73</v>
      </c>
      <c r="D182" s="18">
        <f>E179/E2</f>
        <v>0.7354657605082366</v>
      </c>
    </row>
    <row r="183" spans="1:5" ht="31.5">
      <c r="A183" s="6"/>
      <c r="B183" s="1" t="s">
        <v>106</v>
      </c>
      <c r="C183" s="1" t="s">
        <v>67</v>
      </c>
      <c r="D183" s="18" t="s">
        <v>365</v>
      </c>
      <c r="E183" s="20">
        <v>17391.44</v>
      </c>
    </row>
    <row r="184" spans="1:4" ht="15.75">
      <c r="A184" s="6"/>
      <c r="B184" s="1" t="s">
        <v>107</v>
      </c>
      <c r="C184" s="1" t="s">
        <v>67</v>
      </c>
      <c r="D184" s="18" t="s">
        <v>24</v>
      </c>
    </row>
    <row r="185" spans="1:4" ht="15.75">
      <c r="A185" s="6"/>
      <c r="B185" s="1" t="s">
        <v>64</v>
      </c>
      <c r="C185" s="1" t="s">
        <v>67</v>
      </c>
      <c r="D185" s="18" t="s">
        <v>10</v>
      </c>
    </row>
    <row r="186" spans="1:4" ht="15.75">
      <c r="A186" s="6"/>
      <c r="B186" s="1" t="s">
        <v>108</v>
      </c>
      <c r="C186" s="1" t="s">
        <v>73</v>
      </c>
      <c r="D186" s="18">
        <f>E183/E2</f>
        <v>6.423668464209204</v>
      </c>
    </row>
    <row r="187" spans="1:5" ht="31.5">
      <c r="A187" s="6" t="s">
        <v>229</v>
      </c>
      <c r="B187" s="1" t="s">
        <v>106</v>
      </c>
      <c r="C187" s="1" t="s">
        <v>67</v>
      </c>
      <c r="D187" s="1" t="s">
        <v>44</v>
      </c>
      <c r="E187" s="20">
        <v>8025.14</v>
      </c>
    </row>
    <row r="188" spans="1:4" ht="15.75">
      <c r="A188" s="6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231</v>
      </c>
      <c r="B190" s="1" t="s">
        <v>108</v>
      </c>
      <c r="C190" s="1" t="s">
        <v>73</v>
      </c>
      <c r="D190" s="18">
        <f>E187/E2</f>
        <v>2.964150107113836</v>
      </c>
    </row>
    <row r="191" spans="1:6" ht="31.5">
      <c r="A191" s="6" t="s">
        <v>232</v>
      </c>
      <c r="B191" s="1" t="s">
        <v>106</v>
      </c>
      <c r="C191" s="1" t="s">
        <v>67</v>
      </c>
      <c r="D191" s="1" t="s">
        <v>45</v>
      </c>
      <c r="E191" s="20">
        <v>204.68</v>
      </c>
      <c r="F191" s="20" t="s">
        <v>319</v>
      </c>
    </row>
    <row r="192" spans="1:6" ht="15.75">
      <c r="A192" s="6" t="s">
        <v>233</v>
      </c>
      <c r="B192" s="1" t="s">
        <v>107</v>
      </c>
      <c r="C192" s="1" t="s">
        <v>67</v>
      </c>
      <c r="D192" s="1" t="s">
        <v>24</v>
      </c>
      <c r="F192" s="20" t="s">
        <v>10</v>
      </c>
    </row>
    <row r="193" spans="1:4" ht="15.75">
      <c r="A193" s="6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235</v>
      </c>
      <c r="B194" s="1" t="s">
        <v>108</v>
      </c>
      <c r="C194" s="1" t="s">
        <v>73</v>
      </c>
      <c r="D194" s="18">
        <f>E191/E2</f>
        <v>0.07560020684051119</v>
      </c>
    </row>
    <row r="195" spans="1:5" ht="31.5">
      <c r="A195" s="6" t="s">
        <v>236</v>
      </c>
      <c r="B195" s="1" t="s">
        <v>106</v>
      </c>
      <c r="C195" s="1" t="s">
        <v>67</v>
      </c>
      <c r="D195" s="1" t="s">
        <v>46</v>
      </c>
      <c r="E195" s="20">
        <v>25877.65</v>
      </c>
    </row>
    <row r="196" spans="1:4" ht="15.75">
      <c r="A196" s="6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239</v>
      </c>
      <c r="B198" s="1" t="s">
        <v>108</v>
      </c>
      <c r="C198" s="1" t="s">
        <v>73</v>
      </c>
      <c r="D198" s="18">
        <f>E195/E2</f>
        <v>9.558118490064269</v>
      </c>
    </row>
    <row r="199" spans="1:5" ht="31.5">
      <c r="A199" s="6"/>
      <c r="B199" s="1" t="s">
        <v>106</v>
      </c>
      <c r="C199" s="1" t="s">
        <v>67</v>
      </c>
      <c r="D199" s="18" t="s">
        <v>364</v>
      </c>
      <c r="E199" s="20">
        <v>0</v>
      </c>
    </row>
    <row r="200" spans="1:4" ht="15.75">
      <c r="A200" s="6"/>
      <c r="B200" s="1" t="s">
        <v>107</v>
      </c>
      <c r="C200" s="1" t="s">
        <v>67</v>
      </c>
      <c r="D200" s="18" t="s">
        <v>24</v>
      </c>
    </row>
    <row r="201" spans="1:4" ht="15.75">
      <c r="A201" s="6"/>
      <c r="B201" s="1" t="s">
        <v>64</v>
      </c>
      <c r="C201" s="1" t="s">
        <v>67</v>
      </c>
      <c r="D201" s="18" t="s">
        <v>10</v>
      </c>
    </row>
    <row r="202" spans="1:4" ht="15.75">
      <c r="A202" s="6"/>
      <c r="B202" s="1" t="s">
        <v>108</v>
      </c>
      <c r="C202" s="1" t="s">
        <v>73</v>
      </c>
      <c r="D202" s="18">
        <f>E199/E2</f>
        <v>0</v>
      </c>
    </row>
    <row r="203" spans="1:4" ht="47.25">
      <c r="A203" s="21" t="s">
        <v>274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240</v>
      </c>
      <c r="B204" s="1" t="s">
        <v>105</v>
      </c>
      <c r="C204" s="1" t="s">
        <v>73</v>
      </c>
      <c r="D204" s="1">
        <f>E205+E209+E213+E217+E221+E225+E229+E233+E237+E241</f>
        <v>43406.149999999994</v>
      </c>
      <c r="F204" s="13"/>
    </row>
    <row r="205" spans="1:5" ht="31.5">
      <c r="A205" s="6" t="s">
        <v>241</v>
      </c>
      <c r="B205" s="1" t="s">
        <v>106</v>
      </c>
      <c r="C205" s="1" t="s">
        <v>67</v>
      </c>
      <c r="D205" s="1" t="s">
        <v>48</v>
      </c>
      <c r="E205" s="20">
        <v>0</v>
      </c>
    </row>
    <row r="206" spans="1:4" ht="15.75">
      <c r="A206" s="6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243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244</v>
      </c>
      <c r="B209" s="1" t="s">
        <v>106</v>
      </c>
      <c r="C209" s="1" t="s">
        <v>67</v>
      </c>
      <c r="D209" s="1" t="s">
        <v>50</v>
      </c>
      <c r="E209" s="20">
        <v>0</v>
      </c>
    </row>
    <row r="210" spans="1:4" ht="15.75">
      <c r="A210" s="6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247</v>
      </c>
      <c r="B212" s="1" t="s">
        <v>108</v>
      </c>
      <c r="C212" s="1" t="s">
        <v>73</v>
      </c>
      <c r="D212" s="18">
        <f>E209/E2</f>
        <v>0</v>
      </c>
    </row>
    <row r="213" spans="1:5" ht="31.5">
      <c r="A213" s="6" t="s">
        <v>248</v>
      </c>
      <c r="B213" s="1" t="s">
        <v>106</v>
      </c>
      <c r="C213" s="1" t="s">
        <v>67</v>
      </c>
      <c r="D213" s="1" t="s">
        <v>49</v>
      </c>
      <c r="E213" s="20">
        <v>386.8</v>
      </c>
    </row>
    <row r="214" spans="1:4" ht="15.75">
      <c r="A214" s="6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251</v>
      </c>
      <c r="B216" s="1" t="s">
        <v>108</v>
      </c>
      <c r="C216" s="1" t="s">
        <v>73</v>
      </c>
      <c r="D216" s="19">
        <f>E213/E2</f>
        <v>0.14286769594444854</v>
      </c>
    </row>
    <row r="217" spans="1:5" ht="31.5">
      <c r="A217" s="6" t="s">
        <v>252</v>
      </c>
      <c r="B217" s="1" t="s">
        <v>106</v>
      </c>
      <c r="C217" s="1" t="s">
        <v>67</v>
      </c>
      <c r="D217" s="1" t="s">
        <v>275</v>
      </c>
      <c r="E217" s="20">
        <v>0</v>
      </c>
    </row>
    <row r="218" spans="1:4" ht="15.75">
      <c r="A218" s="6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255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256</v>
      </c>
      <c r="B221" s="1" t="s">
        <v>106</v>
      </c>
      <c r="C221" s="1" t="s">
        <v>67</v>
      </c>
      <c r="D221" s="1" t="s">
        <v>324</v>
      </c>
      <c r="E221" s="20">
        <v>10642.51</v>
      </c>
    </row>
    <row r="222" spans="1:4" ht="15.75">
      <c r="A222" s="6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259</v>
      </c>
      <c r="B224" s="1" t="s">
        <v>108</v>
      </c>
      <c r="C224" s="1" t="s">
        <v>73</v>
      </c>
      <c r="D224" s="18">
        <f>E221/E2</f>
        <v>3.930896801359238</v>
      </c>
    </row>
    <row r="225" spans="1:5" ht="31.5">
      <c r="A225" s="6" t="s">
        <v>260</v>
      </c>
      <c r="B225" s="1" t="s">
        <v>106</v>
      </c>
      <c r="C225" s="1" t="s">
        <v>67</v>
      </c>
      <c r="D225" s="1" t="s">
        <v>1</v>
      </c>
      <c r="E225" s="20">
        <v>1792.06</v>
      </c>
    </row>
    <row r="226" spans="1:4" ht="15.75">
      <c r="A226" s="6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263</v>
      </c>
      <c r="B228" s="1" t="s">
        <v>108</v>
      </c>
      <c r="C228" s="1" t="s">
        <v>73</v>
      </c>
      <c r="D228" s="18">
        <f>E225/E2</f>
        <v>0.661911797296299</v>
      </c>
    </row>
    <row r="229" spans="1:5" ht="31.5">
      <c r="A229" s="6" t="s">
        <v>264</v>
      </c>
      <c r="B229" s="1" t="s">
        <v>106</v>
      </c>
      <c r="C229" s="1" t="s">
        <v>67</v>
      </c>
      <c r="D229" s="1" t="s">
        <v>0</v>
      </c>
      <c r="E229" s="20">
        <v>0</v>
      </c>
    </row>
    <row r="230" spans="1:4" ht="15.75">
      <c r="A230" s="6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267</v>
      </c>
      <c r="B232" s="1" t="s">
        <v>108</v>
      </c>
      <c r="C232" s="1" t="s">
        <v>73</v>
      </c>
      <c r="D232" s="18">
        <f>E229/E2</f>
        <v>0</v>
      </c>
    </row>
    <row r="233" spans="1:5" ht="31.5">
      <c r="A233" s="6" t="s">
        <v>269</v>
      </c>
      <c r="B233" s="1" t="s">
        <v>106</v>
      </c>
      <c r="C233" s="1" t="s">
        <v>67</v>
      </c>
      <c r="D233" s="1" t="s">
        <v>51</v>
      </c>
      <c r="E233" s="20">
        <v>0</v>
      </c>
    </row>
    <row r="234" spans="1:4" ht="15.75">
      <c r="A234" s="6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273</v>
      </c>
      <c r="B236" s="1" t="s">
        <v>108</v>
      </c>
      <c r="C236" s="1" t="s">
        <v>73</v>
      </c>
      <c r="D236" s="18">
        <f>E233/E2</f>
        <v>0</v>
      </c>
    </row>
    <row r="237" spans="1:5" ht="31.5">
      <c r="A237" s="6" t="s">
        <v>276</v>
      </c>
      <c r="B237" s="1" t="s">
        <v>106</v>
      </c>
      <c r="C237" s="1" t="s">
        <v>67</v>
      </c>
      <c r="D237" s="1" t="s">
        <v>52</v>
      </c>
      <c r="E237" s="20">
        <v>6526.93</v>
      </c>
    </row>
    <row r="238" spans="1:4" ht="15.75">
      <c r="A238" s="6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279</v>
      </c>
      <c r="B240" s="1" t="s">
        <v>108</v>
      </c>
      <c r="C240" s="1" t="s">
        <v>73</v>
      </c>
      <c r="D240" s="18">
        <f>E237/E2</f>
        <v>2.4107741744847457</v>
      </c>
    </row>
    <row r="241" spans="1:6" ht="31.5">
      <c r="A241" s="6" t="s">
        <v>359</v>
      </c>
      <c r="B241" s="1" t="s">
        <v>106</v>
      </c>
      <c r="C241" s="1" t="s">
        <v>67</v>
      </c>
      <c r="D241" s="1" t="s">
        <v>53</v>
      </c>
      <c r="E241" s="20">
        <v>24057.85</v>
      </c>
      <c r="F241" s="20">
        <f>1.02*100</f>
        <v>102</v>
      </c>
    </row>
    <row r="242" spans="1:4" ht="15.75">
      <c r="A242" s="6" t="s">
        <v>360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361</v>
      </c>
      <c r="B243" s="1" t="s">
        <v>64</v>
      </c>
      <c r="C243" s="1" t="s">
        <v>67</v>
      </c>
      <c r="D243" s="1" t="s">
        <v>312</v>
      </c>
    </row>
    <row r="244" spans="1:4" ht="15.75">
      <c r="A244" s="6" t="s">
        <v>362</v>
      </c>
      <c r="B244" s="1" t="s">
        <v>108</v>
      </c>
      <c r="C244" s="1" t="s">
        <v>73</v>
      </c>
      <c r="D244" s="18">
        <f>E241/F241</f>
        <v>235.8612745098039</v>
      </c>
    </row>
    <row r="245" spans="1:4" ht="15.75">
      <c r="A245" s="6"/>
      <c r="B245" s="3" t="s">
        <v>268</v>
      </c>
      <c r="C245" s="1" t="s">
        <v>73</v>
      </c>
      <c r="D245" s="14">
        <f>SUM(D28,D34,D60,D66,D72,D78,D84,D90,D100,D158,D204)</f>
        <v>328562.10869360005</v>
      </c>
    </row>
    <row r="246" spans="1:4" ht="15.75">
      <c r="A246" s="23" t="s">
        <v>280</v>
      </c>
      <c r="B246" s="23"/>
      <c r="C246" s="23"/>
      <c r="D246" s="23"/>
    </row>
    <row r="247" spans="1:4" ht="15.75">
      <c r="A247" s="6" t="s">
        <v>281</v>
      </c>
      <c r="B247" s="1" t="s">
        <v>282</v>
      </c>
      <c r="C247" s="1" t="s">
        <v>283</v>
      </c>
      <c r="D247" s="29">
        <v>1</v>
      </c>
    </row>
    <row r="248" spans="1:4" ht="15.75">
      <c r="A248" s="6" t="s">
        <v>284</v>
      </c>
      <c r="B248" s="1" t="s">
        <v>285</v>
      </c>
      <c r="C248" s="1" t="s">
        <v>283</v>
      </c>
      <c r="D248" s="29">
        <v>1</v>
      </c>
    </row>
    <row r="249" spans="1:4" ht="31.5">
      <c r="A249" s="6" t="s">
        <v>286</v>
      </c>
      <c r="B249" s="1" t="s">
        <v>287</v>
      </c>
      <c r="C249" s="1" t="s">
        <v>283</v>
      </c>
      <c r="D249" s="1">
        <v>0</v>
      </c>
    </row>
    <row r="250" spans="1:4" ht="15.75">
      <c r="A250" s="6" t="s">
        <v>288</v>
      </c>
      <c r="B250" s="1" t="s">
        <v>289</v>
      </c>
      <c r="C250" s="1" t="s">
        <v>73</v>
      </c>
      <c r="D250" s="8">
        <f>'[1]Управл 2017'!$AD$53</f>
        <v>0</v>
      </c>
    </row>
    <row r="251" spans="1:4" ht="15.75">
      <c r="A251" s="23" t="s">
        <v>290</v>
      </c>
      <c r="B251" s="23"/>
      <c r="C251" s="23"/>
      <c r="D251" s="23"/>
    </row>
    <row r="252" spans="1:4" ht="15.75">
      <c r="A252" s="6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6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294</v>
      </c>
      <c r="B255" s="1" t="s">
        <v>99</v>
      </c>
      <c r="C255" s="1" t="s">
        <v>73</v>
      </c>
      <c r="D255" s="1">
        <v>0</v>
      </c>
    </row>
    <row r="256" spans="1:4" ht="31.5">
      <c r="A256" s="6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6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23" t="s">
        <v>298</v>
      </c>
      <c r="B258" s="23"/>
      <c r="C258" s="23"/>
      <c r="D258" s="23"/>
    </row>
    <row r="259" spans="1:4" ht="15.75">
      <c r="A259" s="6" t="s">
        <v>299</v>
      </c>
      <c r="B259" s="1" t="s">
        <v>282</v>
      </c>
      <c r="C259" s="1" t="s">
        <v>283</v>
      </c>
      <c r="D259" s="1">
        <v>0</v>
      </c>
    </row>
    <row r="260" spans="1:4" ht="15.75">
      <c r="A260" s="6" t="s">
        <v>300</v>
      </c>
      <c r="B260" s="1" t="s">
        <v>285</v>
      </c>
      <c r="C260" s="1" t="s">
        <v>283</v>
      </c>
      <c r="D260" s="1">
        <v>0</v>
      </c>
    </row>
    <row r="261" spans="1:4" ht="15.75">
      <c r="A261" s="6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6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23" t="s">
        <v>304</v>
      </c>
      <c r="B263" s="23"/>
      <c r="C263" s="23"/>
      <c r="D263" s="23"/>
    </row>
    <row r="264" spans="1:4" ht="15.75">
      <c r="A264" s="6" t="s">
        <v>305</v>
      </c>
      <c r="B264" s="1" t="s">
        <v>306</v>
      </c>
      <c r="C264" s="1" t="s">
        <v>283</v>
      </c>
      <c r="D264" s="1">
        <v>16</v>
      </c>
    </row>
    <row r="265" spans="1:4" ht="15.75">
      <c r="A265" s="6" t="s">
        <v>307</v>
      </c>
      <c r="B265" s="1" t="s">
        <v>308</v>
      </c>
      <c r="C265" s="1" t="s">
        <v>283</v>
      </c>
      <c r="D265" s="1">
        <v>0</v>
      </c>
    </row>
    <row r="266" spans="1:4" ht="31.5">
      <c r="A266" s="6" t="s">
        <v>309</v>
      </c>
      <c r="B266" s="1" t="s">
        <v>310</v>
      </c>
      <c r="C266" s="1" t="s">
        <v>73</v>
      </c>
      <c r="D266" s="1">
        <v>16900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2020-03-27T06:02:33Z</dcterms:modified>
  <cp:category/>
  <cp:version/>
  <cp:contentType/>
  <cp:contentStatus/>
</cp:coreProperties>
</file>