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<sst xmlns="http://schemas.openxmlformats.org/spreadsheetml/2006/main" count="932" uniqueCount="374">
  <si>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</si>
  <si>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</si>
  <si>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</si>
  <si>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</si>
  <si>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</si>
  <si>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</si>
  <si>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</si>
  <si>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</si>
  <si>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</si>
  <si>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</si>
  <si>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</si>
  <si>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</si>
  <si>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</si>
  <si>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</si>
  <si>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</si>
  <si>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</si>
  <si>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</si>
  <si>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</si>
  <si>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</si>
  <si>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</si>
  <si>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</si>
  <si>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</si>
  <si>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</si>
  <si>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</si>
  <si>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</si>
  <si>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</si>
  <si>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</si>
  <si>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</si>
  <si>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</si>
  <si>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</si>
  <si>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</si>
  <si>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</si>
  <si>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</si>
  <si>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</si>
  <si>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</si>
  <si>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</si>
  <si>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</si>
  <si>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</si>
  <si>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</si>
  <si>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</si>
  <si>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</si>
  <si>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</si>
  <si>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</si>
  <si>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</si>
  <si>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</si>
  <si>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</si>
  <si>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</si>
  <si>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</si>
  <si>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</si>
  <si>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</si>
  <si>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</si>
  <si>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</si>
  <si>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</si>
  <si>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</si>
  <si>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</si>
  <si>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</si>
  <si>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</si>
  <si>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</si>
  <si>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</si>
  <si>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</si>
  <si>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</si>
  <si>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</si>
  <si>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</si>
  <si>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</si>
  <si>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</si>
  <si>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</si>
  <si>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</si>
  <si>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</si>
  <si>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</si>
  <si>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</si>
  <si>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</si>
  <si>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</si>
  <si>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</si>
  <si>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</si>
  <si>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</si>
  <si>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</si>
  <si>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</si>
  <si>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</si>
  <si>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</si>
  <si>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</si>
  <si>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</si>
  <si>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</si>
  <si>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</si>
  <si>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</si>
  <si>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</si>
  <si>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</si>
  <si>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</si>
  <si>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</si>
  <si>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</si>
  <si>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</si>
  <si>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</si>
  <si>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</si>
  <si>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</si>
  <si>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</si>
  <si>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</si>
  <si>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</si>
  <si>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</si>
  <si>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</si>
  <si>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</si>
  <si>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</si>
  <si>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</si>
  <si>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</si>
  <si>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</si>
  <si>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</si>
  <si>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</si>
  <si>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</si>
  <si>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</si>
  <si>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</si>
  <si>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</si>
  <si>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</si>
  <si>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</si>
  <si>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</si>
  <si>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</si>
  <si>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</si>
  <si>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</si>
  <si>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</si>
  <si>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</si>
  <si>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</si>
  <si>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</si>
  <si>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</si>
  <si>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</si>
  <si>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</si>
  <si>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</si>
  <si>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</si>
  <si>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</si>
  <si>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</si>
  <si>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</si>
  <si>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</si>
  <si>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</si>
  <si>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</si>
  <si>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</si>
  <si>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</si>
  <si>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</si>
  <si>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</si>
  <si>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</si>
  <si>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</si>
  <si>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</si>
  <si>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</si>
  <si>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</si>
  <si>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</si>
  <si>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</si>
  <si>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</si>
  <si>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</si>
  <si>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</si>
  <si>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</si>
  <si>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</si>
  <si>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</si>
  <si>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</si>
  <si>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</si>
  <si>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</si>
  <si>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</si>
  <si>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</si>
  <si>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</si>
  <si>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</si>
  <si>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</si>
  <si>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</si>
  <si>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</si>
  <si>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</si>
  <si>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</si>
  <si>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</si>
  <si>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</si>
  <si>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</si>
  <si>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</si>
  <si>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</si>
  <si>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</si>
  <si>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</si>
  <si>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</si>
  <si>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</si>
  <si>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</si>
  <si>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</si>
  <si>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</si>
  <si>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</si>
  <si>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</si>
  <si>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</si>
  <si>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</si>
  <si>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</si>
  <si>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</si>
  <si>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</si>
  <si>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</si>
  <si>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</si>
  <si>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</si>
  <si>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</si>
  <si>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</si>
  <si>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</si>
  <si>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</si>
  <si>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</si>
  <si>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</si>
  <si>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</si>
  <si>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</si>
  <si>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</si>
  <si>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</si>
  <si>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</si>
  <si>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</si>
  <si>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</si>
  <si>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</si>
  <si>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</si>
  <si>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</si>
  <si>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</si>
  <si>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</si>
  <si>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</si>
  <si>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</si>
  <si>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</si>
  <si>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</si>
  <si>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</si>
  <si>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</si>
  <si>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</si>
  <si>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</si>
  <si>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</si>
  <si>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</si>
  <si>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</si>
  <si>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</si>
  <si>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</si>
  <si>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</si>
  <si>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</si>
  <si>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</si>
  <si>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</si>
  <si>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</si>
  <si>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</si>
  <si>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</si>
  <si>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</si>
  <si>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</si>
  <si>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</si>
  <si>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</si>
  <si>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</si>
  <si>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</si>
  <si>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</si>
  <si>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</si>
  <si>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</si>
  <si>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</si>
  <si>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</si>
  <si>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</si>
  <si>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</si>
  <si>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</si>
  <si>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</si>
  <si>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</si>
  <si>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</si>
  <si>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</si>
  <si>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</si>
  <si>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</si>
  <si>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</si>
  <si>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</si>
  <si>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</si>
  <si>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</si>
  <si>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</si>
  <si>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</si>
  <si>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</si>
  <si>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</si>
  <si>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</si>
  <si>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</si>
  <si>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</si>
  <si>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</si>
  <si>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</si>
  <si>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</si>
  <si>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</si>
  <si>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</si>
  <si>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</si>
  <si>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</si>
  <si>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</si>
  <si>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</si>
  <si>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</si>
  <si>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</si>
  <si>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</si>
  <si>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</si>
  <si>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</si>
  <si>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</si>
  <si>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</si>
  <si>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</si>
  <si>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</si>
  <si>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</si>
  <si>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</si>
  <si>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</si>
  <si>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</si>
  <si>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</si>
  <si>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</si>
  <si>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</si>
  <si>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</si>
  <si>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</si>
  <si>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</si>
  <si>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</si>
  <si>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</si>
  <si>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</si>
  <si>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</si>
  <si>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</si>
  <si>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</si>
  <si>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</si>
  <si>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</si>
  <si>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</si>
  <si>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</si>
  <si>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</si>
  <si>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</si>
  <si>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</si>
  <si>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</si>
  <si>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</si>
  <si>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</si>
  <si>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</si>
  <si>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</si>
  <si>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</si>
  <si>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</si>
  <si>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</si>
  <si>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</si>
  <si>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</si>
  <si>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</si>
  <si>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</si>
  <si>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</si>
  <si>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</si>
  <si>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</si>
  <si>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</si>
  <si>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</si>
  <si>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</si>
  <si>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</si>
  <si>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</si>
  <si>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</si>
  <si>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</si>
  <si>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</si>
  <si>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</si>
  <si>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</si>
  <si>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</si>
  <si>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</si>
  <si>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</si>
  <si>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</si>
  <si>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</si>
  <si>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</si>
  <si>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</si>
  <si>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</si>
  <si>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</si>
  <si>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</si>
  <si>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</si>
  <si>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</si>
  <si>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</si>
  <si>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</si>
  <si>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</si>
  <si>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</si>
  <si>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</si>
  <si>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</si>
  <si>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</si>
  <si>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</si>
  <si>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</si>
  <si>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</si>
  <si>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</si>
  <si>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</si>
  <si>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</si>
  <si>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</si>
  <si>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</si>
  <si>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</si>
  <si>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</si>
  <si>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</si>
  <si>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</si>
  <si>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</si>
  <si>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</si>
  <si>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</si>
  <si>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</si>
  <si>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</si>
  <si>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</si>
  <si>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</si>
  <si>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</si>
  <si>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</si>
  <si>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</si>
  <si>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</si>
  <si>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</si>
  <si>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</si>
  <si>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</si>
  <si>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</si>
  <si>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</si>
  <si>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</si>
  <si>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</si>
  <si>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</si>
  <si>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</si>
  <si>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</si>
  <si>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</si>
  <si>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"Слобода"" договора управления за 2019 год по дому № 2А  ул. Липовская в                       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</si>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</sst>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80" fontId="48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2&#1040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4">
          <cell r="P54">
            <v>20194.2</v>
          </cell>
          <cell r="U54">
            <v>22912.65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K3">
            <v>2682.6</v>
          </cell>
        </row>
        <row r="37">
          <cell r="CK37">
            <v>0.131906</v>
          </cell>
        </row>
        <row r="41">
          <cell r="CK41">
            <v>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492.73</v>
          </cell>
        </row>
        <row r="24">
          <cell r="D24">
            <v>-61455.87271680008</v>
          </cell>
        </row>
        <row r="25">
          <cell r="D25">
            <v>122231.6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L124">
            <v>151442.27713439998</v>
          </cell>
        </row>
        <row r="125">
          <cell r="CL125">
            <v>168649.02078480012</v>
          </cell>
        </row>
        <row r="126">
          <cell r="CL126">
            <v>39447.09648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90" zoomScaleNormal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8" t="s">
        <v>369</v>
      </c>
      <c r="B2" s="48"/>
      <c r="C2" s="48"/>
      <c r="D2" s="48"/>
      <c r="E2" s="5">
        <v>2682.6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370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371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372</v>
      </c>
    </row>
    <row r="8" spans="1:4" ht="42.75" customHeight="1">
      <c r="A8" s="47" t="s">
        <v>103</v>
      </c>
      <c r="B8" s="47"/>
      <c r="C8" s="47"/>
      <c r="D8" s="47"/>
    </row>
    <row r="9" spans="1:4" ht="15.75">
      <c r="A9" s="7" t="s">
        <v>57</v>
      </c>
      <c r="B9" s="8" t="s">
        <v>72</v>
      </c>
      <c r="C9" s="8" t="s">
        <v>73</v>
      </c>
      <c r="D9" s="40">
        <f>'[3]по форме'!$D$23</f>
        <v>492.73</v>
      </c>
    </row>
    <row r="10" spans="1:4" ht="15.75">
      <c r="A10" s="7" t="s">
        <v>58</v>
      </c>
      <c r="B10" s="8" t="s">
        <v>74</v>
      </c>
      <c r="C10" s="8" t="s">
        <v>73</v>
      </c>
      <c r="D10" s="40">
        <f>'[3]по форме'!$D$24</f>
        <v>-61455.87271680008</v>
      </c>
    </row>
    <row r="11" spans="1:4" ht="15.75">
      <c r="A11" s="7" t="s">
        <v>75</v>
      </c>
      <c r="B11" s="8" t="s">
        <v>76</v>
      </c>
      <c r="C11" s="8" t="s">
        <v>73</v>
      </c>
      <c r="D11" s="41">
        <f>'[3]по форме'!$D$25</f>
        <v>122231.6</v>
      </c>
    </row>
    <row r="12" spans="1:4" ht="31.5">
      <c r="A12" s="7" t="s">
        <v>77</v>
      </c>
      <c r="B12" s="8" t="s">
        <v>78</v>
      </c>
      <c r="C12" s="8" t="s">
        <v>73</v>
      </c>
      <c r="D12" s="41">
        <f>D13+D14+D15</f>
        <v>359538.3943992001</v>
      </c>
    </row>
    <row r="13" spans="1:4" ht="15.75">
      <c r="A13" s="7" t="s">
        <v>94</v>
      </c>
      <c r="B13" s="10" t="s">
        <v>79</v>
      </c>
      <c r="C13" s="8" t="s">
        <v>73</v>
      </c>
      <c r="D13" s="41">
        <f>'[4]УК 2019'!$CL$125</f>
        <v>168649.02078480012</v>
      </c>
    </row>
    <row r="14" spans="1:4" ht="15.75">
      <c r="A14" s="7" t="s">
        <v>95</v>
      </c>
      <c r="B14" s="10" t="s">
        <v>80</v>
      </c>
      <c r="C14" s="8" t="s">
        <v>73</v>
      </c>
      <c r="D14" s="41">
        <f>'[4]УК 2019'!$CL$124</f>
        <v>151442.27713439998</v>
      </c>
    </row>
    <row r="15" spans="1:4" ht="15.75">
      <c r="A15" s="7" t="s">
        <v>96</v>
      </c>
      <c r="B15" s="10" t="s">
        <v>81</v>
      </c>
      <c r="C15" s="8" t="s">
        <v>73</v>
      </c>
      <c r="D15" s="41">
        <f>'[4]УК 2019'!$CL$126</f>
        <v>39447.09648</v>
      </c>
    </row>
    <row r="16" spans="1:6" ht="15.75">
      <c r="A16" s="10" t="s">
        <v>82</v>
      </c>
      <c r="B16" s="10" t="s">
        <v>83</v>
      </c>
      <c r="C16" s="10" t="s">
        <v>73</v>
      </c>
      <c r="D16" s="36">
        <f>D17</f>
        <v>308066.9243992001</v>
      </c>
      <c r="E16" s="3">
        <v>265944.81</v>
      </c>
      <c r="F16" s="3" t="s">
        <v>373</v>
      </c>
    </row>
    <row r="17" spans="1:4" ht="31.5">
      <c r="A17" s="10" t="s">
        <v>59</v>
      </c>
      <c r="B17" s="10" t="s">
        <v>97</v>
      </c>
      <c r="C17" s="10" t="s">
        <v>73</v>
      </c>
      <c r="D17" s="36">
        <f>D12-D25+D250+D266</f>
        <v>308066.9243992001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6">
        <f>D16+D10+D9</f>
        <v>247103.78168240006</v>
      </c>
    </row>
    <row r="23" spans="1:4" ht="15.75">
      <c r="A23" s="10" t="s">
        <v>91</v>
      </c>
      <c r="B23" s="10" t="s">
        <v>99</v>
      </c>
      <c r="C23" s="10" t="s">
        <v>73</v>
      </c>
      <c r="D23" s="36">
        <v>0</v>
      </c>
    </row>
    <row r="24" spans="1:4" ht="15.75">
      <c r="A24" s="10" t="s">
        <v>92</v>
      </c>
      <c r="B24" s="10" t="s">
        <v>100</v>
      </c>
      <c r="C24" s="10" t="s">
        <v>73</v>
      </c>
      <c r="D24" s="36">
        <f>D22-D245</f>
        <v>-50390.76874479992</v>
      </c>
    </row>
    <row r="25" spans="1:5" ht="15.75">
      <c r="A25" s="10" t="s">
        <v>93</v>
      </c>
      <c r="B25" s="10" t="s">
        <v>101</v>
      </c>
      <c r="C25" s="10" t="s">
        <v>73</v>
      </c>
      <c r="D25" s="36">
        <v>138171.47</v>
      </c>
      <c r="E25" s="1">
        <f>D12-(D16+D10)+D250-D24+D11</f>
        <v>285549.7114616</v>
      </c>
    </row>
    <row r="26" spans="1:22" s="11" customFormat="1" ht="35.25" customHeight="1">
      <c r="A26" s="49" t="s">
        <v>102</v>
      </c>
      <c r="B26" s="49"/>
      <c r="C26" s="49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17">
        <f>E28</f>
        <v>22912.65</v>
      </c>
      <c r="E28" s="32">
        <f>'[1]Управл 2017'!$U$54</f>
        <v>22912.65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2">
        <f>E28/E2</f>
        <v>8.541210020129725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9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24">
        <f>E35+E39+E43+E47+E51+E55</f>
        <v>34592.65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8">
        <v>1738.32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5">
        <f>E35/E2</f>
        <v>0.6479982106911205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8">
        <v>830.53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5">
        <f>E39/E2</f>
        <v>0.30959889659285766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8">
        <v>9139.08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24">
        <f>E43/E2</f>
        <v>3.4067993737418925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>
      <c r="A47" s="23" t="s">
        <v>327</v>
      </c>
      <c r="B47" s="9" t="s">
        <v>106</v>
      </c>
      <c r="C47" s="9" t="s">
        <v>67</v>
      </c>
      <c r="D47" s="9" t="s">
        <v>14</v>
      </c>
      <c r="E47" s="38">
        <v>22884.72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ht="15.75">
      <c r="A48" s="23" t="s">
        <v>328</v>
      </c>
      <c r="B48" s="9" t="s">
        <v>107</v>
      </c>
      <c r="C48" s="9" t="s">
        <v>67</v>
      </c>
      <c r="D48" s="9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ht="15.75">
      <c r="A49" s="23" t="s">
        <v>329</v>
      </c>
      <c r="B49" s="9" t="s">
        <v>64</v>
      </c>
      <c r="C49" s="9" t="s">
        <v>67</v>
      </c>
      <c r="D49" s="9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ht="15.75">
      <c r="A50" s="23" t="s">
        <v>330</v>
      </c>
      <c r="B50" s="9" t="s">
        <v>108</v>
      </c>
      <c r="C50" s="9" t="s">
        <v>73</v>
      </c>
      <c r="D50" s="25">
        <f>E47/E2</f>
        <v>8.530798479087453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>
      <c r="A51" s="23" t="s">
        <v>331</v>
      </c>
      <c r="B51" s="9" t="s">
        <v>106</v>
      </c>
      <c r="C51" s="9" t="s">
        <v>67</v>
      </c>
      <c r="D51" s="25" t="s">
        <v>317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ht="15.75">
      <c r="A52" s="23" t="s">
        <v>332</v>
      </c>
      <c r="B52" s="9" t="s">
        <v>107</v>
      </c>
      <c r="C52" s="9" t="s">
        <v>67</v>
      </c>
      <c r="D52" s="25" t="s">
        <v>147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ht="15.75">
      <c r="A53" s="23" t="s">
        <v>333</v>
      </c>
      <c r="B53" s="9" t="s">
        <v>64</v>
      </c>
      <c r="C53" s="9" t="s">
        <v>67</v>
      </c>
      <c r="D53" s="25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ht="15.75">
      <c r="A54" s="23" t="s">
        <v>334</v>
      </c>
      <c r="B54" s="9" t="s">
        <v>108</v>
      </c>
      <c r="C54" s="9" t="s">
        <v>73</v>
      </c>
      <c r="D54" s="25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>
      <c r="A55" s="23" t="s">
        <v>335</v>
      </c>
      <c r="B55" s="9" t="s">
        <v>106</v>
      </c>
      <c r="C55" s="9" t="s">
        <v>67</v>
      </c>
      <c r="D55" s="25" t="s">
        <v>316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ht="15.75">
      <c r="A56" s="23" t="s">
        <v>336</v>
      </c>
      <c r="B56" s="9" t="s">
        <v>107</v>
      </c>
      <c r="C56" s="9" t="s">
        <v>67</v>
      </c>
      <c r="D56" s="25" t="s">
        <v>147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ht="15.75">
      <c r="A57" s="23" t="s">
        <v>337</v>
      </c>
      <c r="B57" s="9" t="s">
        <v>64</v>
      </c>
      <c r="C57" s="9" t="s">
        <v>67</v>
      </c>
      <c r="D57" s="25" t="s">
        <v>10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ht="15.75">
      <c r="A58" s="23" t="s">
        <v>338</v>
      </c>
      <c r="B58" s="9" t="s">
        <v>108</v>
      </c>
      <c r="C58" s="9" t="s">
        <v>73</v>
      </c>
      <c r="D58" s="25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>
      <c r="A59" s="39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9">
        <f>E60</f>
        <v>20194.2</v>
      </c>
      <c r="E60" s="33">
        <f>'[1]Управл 2017'!$P$54</f>
        <v>20194.2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3">
        <f>E60/E2</f>
        <v>7.527846119436369</v>
      </c>
      <c r="E64" s="2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2" customFormat="1" ht="15.75">
      <c r="A65" s="39" t="s">
        <v>135</v>
      </c>
      <c r="B65" s="20" t="s">
        <v>104</v>
      </c>
      <c r="C65" s="20" t="s">
        <v>67</v>
      </c>
      <c r="D65" s="20" t="s">
        <v>366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25">
        <f>E65</f>
        <v>0</v>
      </c>
      <c r="E66" s="2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366</v>
      </c>
      <c r="E67" s="2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44">
        <f>E65/E2</f>
        <v>0</v>
      </c>
      <c r="E70" s="2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2" customFormat="1" ht="15.75">
      <c r="A71" s="39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39447.1</v>
      </c>
      <c r="E72" s="21">
        <v>39447.1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3">
        <f>E72/E2</f>
        <v>14.704801312159844</v>
      </c>
      <c r="E76" s="21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2" customFormat="1" ht="31.5">
      <c r="A77" s="39" t="s">
        <v>148</v>
      </c>
      <c r="B77" s="20" t="s">
        <v>104</v>
      </c>
      <c r="C77" s="20" t="s">
        <v>67</v>
      </c>
      <c r="D77" s="20" t="s">
        <v>54</v>
      </c>
      <c r="E77" s="21"/>
      <c r="F77" s="26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8999.99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8">
        <v>8999.99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3">
        <f>E79/E2</f>
        <v>3.354950421233132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2" customFormat="1" ht="31.5">
      <c r="A83" s="39" t="s">
        <v>155</v>
      </c>
      <c r="B83" s="20" t="s">
        <v>104</v>
      </c>
      <c r="C83" s="20" t="s">
        <v>67</v>
      </c>
      <c r="D83" s="20" t="s">
        <v>55</v>
      </c>
      <c r="E83" s="38">
        <f>1852.56+775.87</f>
        <v>2628.43</v>
      </c>
      <c r="F83" s="21" t="s">
        <v>325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2628.43</v>
      </c>
      <c r="E84" s="38"/>
      <c r="F84" s="38">
        <v>48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3">
        <f>E83/F84</f>
        <v>54.75895833333333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2" customFormat="1" ht="47.25">
      <c r="A89" s="39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326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2008.2199999999998</v>
      </c>
      <c r="E90" s="38"/>
      <c r="F90" s="9">
        <v>512.3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8">
        <v>1639.36</v>
      </c>
      <c r="F91" s="46" t="s">
        <v>363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8"/>
      <c r="F92" s="46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3">
        <f>E91/F90</f>
        <v>3.2</v>
      </c>
      <c r="E94" s="38"/>
      <c r="F94" s="9" t="s">
        <v>326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8">
        <v>368.86</v>
      </c>
      <c r="F95" s="9">
        <f>F90</f>
        <v>512.3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3">
        <f>E95/F95</f>
        <v>0.720007807925044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2" customFormat="1" ht="63">
      <c r="A99" s="39" t="s">
        <v>172</v>
      </c>
      <c r="B99" s="20" t="s">
        <v>104</v>
      </c>
      <c r="C99" s="20" t="s">
        <v>67</v>
      </c>
      <c r="D99" s="20" t="s">
        <v>26</v>
      </c>
      <c r="E99" s="21"/>
      <c r="F99" s="3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5">
        <f>E101+E105+E113+E117+E121+E125+E129+E133+E137+E141+E145+E149+E153+E109</f>
        <v>66759.45000000001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8">
        <f>497.35+656.7</f>
        <v>1154.0500000000002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3">
        <f>E101/E2</f>
        <v>0.4301983150674719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7">
        <v>2559.2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3">
        <f>E105/E2</f>
        <v>0.9539998508909266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1" customFormat="1" ht="31.5">
      <c r="A109" s="23"/>
      <c r="B109" s="9" t="s">
        <v>106</v>
      </c>
      <c r="C109" s="9" t="s">
        <v>67</v>
      </c>
      <c r="D109" s="43" t="s">
        <v>367</v>
      </c>
      <c r="E109" s="38">
        <v>1108.96</v>
      </c>
      <c r="F109" s="34"/>
      <c r="G109" s="34"/>
      <c r="H109" s="34"/>
      <c r="I109" s="34"/>
      <c r="J109" s="34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1" customFormat="1" ht="15.75">
      <c r="A110" s="23"/>
      <c r="B110" s="9" t="s">
        <v>107</v>
      </c>
      <c r="C110" s="9" t="s">
        <v>67</v>
      </c>
      <c r="D110" s="43" t="s">
        <v>24</v>
      </c>
      <c r="E110" s="38"/>
      <c r="F110" s="34"/>
      <c r="G110" s="34"/>
      <c r="H110" s="34"/>
      <c r="I110" s="34"/>
      <c r="J110" s="34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ht="15.75">
      <c r="A111" s="23"/>
      <c r="B111" s="9" t="s">
        <v>64</v>
      </c>
      <c r="C111" s="9" t="s">
        <v>67</v>
      </c>
      <c r="D111" s="43" t="s">
        <v>10</v>
      </c>
      <c r="E111" s="38"/>
      <c r="F111" s="34"/>
      <c r="G111" s="34"/>
      <c r="H111" s="34"/>
      <c r="I111" s="34"/>
      <c r="J111" s="34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ht="15.75">
      <c r="A112" s="23"/>
      <c r="B112" s="9" t="s">
        <v>108</v>
      </c>
      <c r="C112" s="9" t="s">
        <v>73</v>
      </c>
      <c r="D112" s="43">
        <f>E109/E2</f>
        <v>0.41338999478118243</v>
      </c>
      <c r="E112" s="38"/>
      <c r="F112" s="34"/>
      <c r="G112" s="34"/>
      <c r="H112" s="34"/>
      <c r="I112" s="34"/>
      <c r="J112" s="34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8">
        <v>1842.15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3">
        <f>E113/E2</f>
        <v>0.686703198389622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8">
        <v>25751.35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3">
        <f>E117/E2</f>
        <v>9.59939983598002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8">
        <f>5813.73+11091.49</f>
        <v>16905.22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3">
        <f>E121/E2</f>
        <v>6.301804219786774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8">
        <v>9136.94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3">
        <f>E125/E2</f>
        <v>3.4060016401998063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8">
        <v>2650.41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3">
        <f>E129/E2</f>
        <v>0.9880004473272198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8">
        <v>2903.65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3">
        <f>E133/E2</f>
        <v>1.082401401625289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31.5">
      <c r="A137" s="23" t="s">
        <v>339</v>
      </c>
      <c r="B137" s="9" t="s">
        <v>106</v>
      </c>
      <c r="C137" s="9" t="s">
        <v>67</v>
      </c>
      <c r="D137" s="9" t="s">
        <v>322</v>
      </c>
      <c r="E137" s="38">
        <v>2747.52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ht="15.75">
      <c r="A138" s="23" t="s">
        <v>340</v>
      </c>
      <c r="B138" s="9" t="s">
        <v>107</v>
      </c>
      <c r="C138" s="9" t="s">
        <v>67</v>
      </c>
      <c r="D138" s="9" t="s">
        <v>35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1" customFormat="1" ht="15.75">
      <c r="A139" s="23" t="s">
        <v>341</v>
      </c>
      <c r="B139" s="9" t="s">
        <v>64</v>
      </c>
      <c r="C139" s="9" t="s">
        <v>67</v>
      </c>
      <c r="D139" s="9" t="s">
        <v>10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1" customFormat="1" ht="15.75">
      <c r="A140" s="23" t="s">
        <v>342</v>
      </c>
      <c r="B140" s="9" t="s">
        <v>108</v>
      </c>
      <c r="C140" s="9" t="s">
        <v>73</v>
      </c>
      <c r="D140" s="43">
        <f>E137/E2</f>
        <v>1.024200402594498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31.5">
      <c r="A141" s="23" t="s">
        <v>343</v>
      </c>
      <c r="B141" s="9" t="s">
        <v>106</v>
      </c>
      <c r="C141" s="9" t="s">
        <v>67</v>
      </c>
      <c r="D141" s="43" t="s">
        <v>321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ht="15.75">
      <c r="A142" s="23" t="s">
        <v>344</v>
      </c>
      <c r="B142" s="9" t="s">
        <v>107</v>
      </c>
      <c r="C142" s="9" t="s">
        <v>67</v>
      </c>
      <c r="D142" s="43" t="s">
        <v>31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ht="15.75">
      <c r="A143" s="23" t="s">
        <v>345</v>
      </c>
      <c r="B143" s="9" t="s">
        <v>64</v>
      </c>
      <c r="C143" s="9" t="s">
        <v>67</v>
      </c>
      <c r="D143" s="43" t="s">
        <v>10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ht="15.75">
      <c r="A144" s="23" t="s">
        <v>346</v>
      </c>
      <c r="B144" s="9" t="s">
        <v>108</v>
      </c>
      <c r="C144" s="9" t="s">
        <v>73</v>
      </c>
      <c r="D144" s="43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1" customFormat="1" ht="31.5">
      <c r="A145" s="23" t="s">
        <v>347</v>
      </c>
      <c r="B145" s="9" t="s">
        <v>106</v>
      </c>
      <c r="C145" s="9" t="s">
        <v>67</v>
      </c>
      <c r="D145" s="43" t="s">
        <v>323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1" customFormat="1" ht="15.75">
      <c r="A146" s="23" t="s">
        <v>348</v>
      </c>
      <c r="B146" s="9" t="s">
        <v>107</v>
      </c>
      <c r="C146" s="9" t="s">
        <v>67</v>
      </c>
      <c r="D146" s="43" t="s">
        <v>24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ht="15.75">
      <c r="A147" s="23" t="s">
        <v>349</v>
      </c>
      <c r="B147" s="9" t="s">
        <v>64</v>
      </c>
      <c r="C147" s="9" t="s">
        <v>67</v>
      </c>
      <c r="D147" s="43" t="s">
        <v>10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ht="15.75">
      <c r="A148" s="23" t="s">
        <v>350</v>
      </c>
      <c r="B148" s="9" t="s">
        <v>108</v>
      </c>
      <c r="C148" s="9" t="s">
        <v>73</v>
      </c>
      <c r="D148" s="43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31.5">
      <c r="A149" s="23" t="s">
        <v>351</v>
      </c>
      <c r="B149" s="9" t="s">
        <v>106</v>
      </c>
      <c r="C149" s="9" t="s">
        <v>67</v>
      </c>
      <c r="D149" s="43" t="s">
        <v>320</v>
      </c>
      <c r="E149" s="38">
        <v>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ht="15.75">
      <c r="A150" s="23" t="s">
        <v>352</v>
      </c>
      <c r="B150" s="9" t="s">
        <v>107</v>
      </c>
      <c r="C150" s="9" t="s">
        <v>67</v>
      </c>
      <c r="D150" s="43" t="s">
        <v>24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ht="15.75">
      <c r="A151" s="23" t="s">
        <v>353</v>
      </c>
      <c r="B151" s="9" t="s">
        <v>64</v>
      </c>
      <c r="C151" s="9" t="s">
        <v>67</v>
      </c>
      <c r="D151" s="43" t="s">
        <v>10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ht="15.75">
      <c r="A152" s="23" t="s">
        <v>354</v>
      </c>
      <c r="B152" s="9" t="s">
        <v>108</v>
      </c>
      <c r="C152" s="9" t="s">
        <v>73</v>
      </c>
      <c r="D152" s="43">
        <f>E149/E2</f>
        <v>0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31.5">
      <c r="A153" s="23" t="s">
        <v>355</v>
      </c>
      <c r="B153" s="9" t="s">
        <v>106</v>
      </c>
      <c r="C153" s="9" t="s">
        <v>67</v>
      </c>
      <c r="D153" s="9" t="s">
        <v>318</v>
      </c>
      <c r="E153" s="38">
        <v>0</v>
      </c>
      <c r="F153" s="28"/>
      <c r="G153" s="29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ht="15.75">
      <c r="A154" s="23" t="s">
        <v>356</v>
      </c>
      <c r="B154" s="9" t="s">
        <v>107</v>
      </c>
      <c r="C154" s="9" t="s">
        <v>67</v>
      </c>
      <c r="D154" s="9" t="s">
        <v>24</v>
      </c>
      <c r="E154" s="38"/>
      <c r="F154" s="27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1" customFormat="1" ht="15.75">
      <c r="A155" s="23" t="s">
        <v>357</v>
      </c>
      <c r="B155" s="9" t="s">
        <v>64</v>
      </c>
      <c r="C155" s="9" t="s">
        <v>67</v>
      </c>
      <c r="D155" s="9" t="s">
        <v>10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1" customFormat="1" ht="15.75">
      <c r="A156" s="23" t="s">
        <v>358</v>
      </c>
      <c r="B156" s="9" t="s">
        <v>108</v>
      </c>
      <c r="C156" s="9" t="s">
        <v>73</v>
      </c>
      <c r="D156" s="43">
        <f>E153/E2</f>
        <v>0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47.25">
      <c r="A157" s="39" t="s">
        <v>206</v>
      </c>
      <c r="B157" s="20" t="s">
        <v>104</v>
      </c>
      <c r="C157" s="20" t="s">
        <v>67</v>
      </c>
      <c r="D157" s="20" t="s">
        <v>38</v>
      </c>
      <c r="E157" s="21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24">
        <f>E159+E163+E167+E171+E175+E179+E183+E187+E191+E195+E199</f>
        <v>77001.9104272</v>
      </c>
      <c r="E158" s="2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8">
        <v>1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3">
        <f>E159/F159</f>
        <v>2148.426</v>
      </c>
      <c r="E162" s="21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31.5">
      <c r="A163" s="23"/>
      <c r="B163" s="9" t="s">
        <v>106</v>
      </c>
      <c r="C163" s="9" t="s">
        <v>67</v>
      </c>
      <c r="D163" s="9" t="s">
        <v>368</v>
      </c>
      <c r="E163" s="35">
        <f>('[2]ук(2016)'!$CK$37+'[2]ук(2016)'!$CK$41)*12*'[2]ук(2016)'!$CK$3+5240.95</f>
        <v>9809.074427200001</v>
      </c>
      <c r="F163" s="38">
        <v>2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1" customFormat="1" ht="15.75">
      <c r="A166" s="23"/>
      <c r="B166" s="9" t="s">
        <v>108</v>
      </c>
      <c r="C166" s="9" t="s">
        <v>73</v>
      </c>
      <c r="D166" s="43">
        <f>E163/F163</f>
        <v>4904.5372136000005</v>
      </c>
      <c r="E166" s="21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8">
        <v>1683.6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3">
        <f>E167/E2</f>
        <v>0.627600089465444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8">
        <v>1408.85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3">
        <f>E171/E2</f>
        <v>0.5251807947513606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8">
        <v>6646.24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3">
        <f>E175/E2</f>
        <v>2.477536718109297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311</v>
      </c>
      <c r="E179" s="38">
        <v>4787.65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3">
        <f>E179/E2</f>
        <v>1.7847051368075746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31.5">
      <c r="A183" s="23"/>
      <c r="B183" s="9" t="s">
        <v>106</v>
      </c>
      <c r="C183" s="9" t="s">
        <v>67</v>
      </c>
      <c r="D183" s="43" t="s">
        <v>365</v>
      </c>
      <c r="E183" s="38">
        <v>13984.13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ht="15.75">
      <c r="A184" s="23"/>
      <c r="B184" s="9" t="s">
        <v>107</v>
      </c>
      <c r="C184" s="9" t="s">
        <v>67</v>
      </c>
      <c r="D184" s="43" t="s">
        <v>24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ht="15.75">
      <c r="A185" s="23"/>
      <c r="B185" s="9" t="s">
        <v>64</v>
      </c>
      <c r="C185" s="9" t="s">
        <v>67</v>
      </c>
      <c r="D185" s="43" t="s">
        <v>10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ht="15.75">
      <c r="A186" s="23"/>
      <c r="B186" s="9" t="s">
        <v>108</v>
      </c>
      <c r="C186" s="9" t="s">
        <v>73</v>
      </c>
      <c r="D186" s="43">
        <f>E183/E2</f>
        <v>5.212901662566167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31.5">
      <c r="A187" s="23" t="s">
        <v>229</v>
      </c>
      <c r="B187" s="9" t="s">
        <v>106</v>
      </c>
      <c r="C187" s="9" t="s">
        <v>67</v>
      </c>
      <c r="D187" s="9" t="s">
        <v>44</v>
      </c>
      <c r="E187" s="38">
        <v>6733.91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ht="15.75">
      <c r="A188" s="23" t="s">
        <v>226</v>
      </c>
      <c r="B188" s="9" t="s">
        <v>107</v>
      </c>
      <c r="C188" s="9" t="s">
        <v>67</v>
      </c>
      <c r="D188" s="9" t="s">
        <v>24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ht="15.75">
      <c r="A189" s="23" t="s">
        <v>230</v>
      </c>
      <c r="B189" s="9" t="s">
        <v>64</v>
      </c>
      <c r="C189" s="9" t="s">
        <v>67</v>
      </c>
      <c r="D189" s="9" t="s">
        <v>10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ht="15.75">
      <c r="A190" s="23" t="s">
        <v>231</v>
      </c>
      <c r="B190" s="9" t="s">
        <v>108</v>
      </c>
      <c r="C190" s="9" t="s">
        <v>73</v>
      </c>
      <c r="D190" s="43">
        <f>E187/E2</f>
        <v>2.5102176992469993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>
      <c r="A191" s="23" t="s">
        <v>232</v>
      </c>
      <c r="B191" s="9" t="s">
        <v>106</v>
      </c>
      <c r="C191" s="9" t="s">
        <v>67</v>
      </c>
      <c r="D191" s="9" t="s">
        <v>45</v>
      </c>
      <c r="E191" s="38">
        <v>204.68</v>
      </c>
      <c r="F191" s="38" t="s">
        <v>319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ht="15.75">
      <c r="A192" s="23" t="s">
        <v>233</v>
      </c>
      <c r="B192" s="9" t="s">
        <v>107</v>
      </c>
      <c r="C192" s="9" t="s">
        <v>67</v>
      </c>
      <c r="D192" s="9" t="s">
        <v>24</v>
      </c>
      <c r="E192" s="38"/>
      <c r="F192" s="38" t="s">
        <v>10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ht="15.75">
      <c r="A193" s="23" t="s">
        <v>234</v>
      </c>
      <c r="B193" s="9" t="s">
        <v>64</v>
      </c>
      <c r="C193" s="9" t="s">
        <v>67</v>
      </c>
      <c r="D193" s="9" t="s">
        <v>10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ht="15.75">
      <c r="A194" s="23" t="s">
        <v>235</v>
      </c>
      <c r="B194" s="9" t="s">
        <v>108</v>
      </c>
      <c r="C194" s="9" t="s">
        <v>73</v>
      </c>
      <c r="D194" s="43">
        <f>E191/E2</f>
        <v>0.07629911280101395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31.5">
      <c r="A195" s="23" t="s">
        <v>236</v>
      </c>
      <c r="B195" s="9" t="s">
        <v>106</v>
      </c>
      <c r="C195" s="9" t="s">
        <v>67</v>
      </c>
      <c r="D195" s="9" t="s">
        <v>46</v>
      </c>
      <c r="E195" s="38">
        <v>29595.35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ht="15.75">
      <c r="A196" s="23" t="s">
        <v>237</v>
      </c>
      <c r="B196" s="9" t="s">
        <v>107</v>
      </c>
      <c r="C196" s="9" t="s">
        <v>67</v>
      </c>
      <c r="D196" s="9" t="s">
        <v>24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ht="15.75">
      <c r="A197" s="23" t="s">
        <v>238</v>
      </c>
      <c r="B197" s="9" t="s">
        <v>64</v>
      </c>
      <c r="C197" s="9" t="s">
        <v>67</v>
      </c>
      <c r="D197" s="9" t="s">
        <v>10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ht="15.75">
      <c r="A198" s="23" t="s">
        <v>239</v>
      </c>
      <c r="B198" s="9" t="s">
        <v>108</v>
      </c>
      <c r="C198" s="9" t="s">
        <v>73</v>
      </c>
      <c r="D198" s="43">
        <f>E195/E2</f>
        <v>11.032338030269141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31.5">
      <c r="A199" s="23"/>
      <c r="B199" s="9" t="s">
        <v>106</v>
      </c>
      <c r="C199" s="9" t="s">
        <v>67</v>
      </c>
      <c r="D199" s="43" t="s">
        <v>364</v>
      </c>
      <c r="E199" s="38">
        <v>0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ht="15.75">
      <c r="A200" s="23"/>
      <c r="B200" s="9" t="s">
        <v>107</v>
      </c>
      <c r="C200" s="9" t="s">
        <v>67</v>
      </c>
      <c r="D200" s="43" t="s">
        <v>24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ht="15.75">
      <c r="A201" s="23"/>
      <c r="B201" s="9" t="s">
        <v>64</v>
      </c>
      <c r="C201" s="9" t="s">
        <v>67</v>
      </c>
      <c r="D201" s="43" t="s">
        <v>10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ht="15.75">
      <c r="A202" s="23"/>
      <c r="B202" s="9" t="s">
        <v>108</v>
      </c>
      <c r="C202" s="9" t="s">
        <v>73</v>
      </c>
      <c r="D202" s="43">
        <f>E199/E2</f>
        <v>0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47.25">
      <c r="A203" s="39" t="s">
        <v>274</v>
      </c>
      <c r="B203" s="20" t="s">
        <v>104</v>
      </c>
      <c r="C203" s="20" t="s">
        <v>67</v>
      </c>
      <c r="D203" s="20" t="s">
        <v>47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8.75">
      <c r="A204" s="23" t="s">
        <v>240</v>
      </c>
      <c r="B204" s="9" t="s">
        <v>105</v>
      </c>
      <c r="C204" s="9" t="s">
        <v>73</v>
      </c>
      <c r="D204" s="9">
        <f>E205+E209+E213+E217+E221+E225+E229+E233+E237+E241</f>
        <v>22949.95</v>
      </c>
      <c r="E204" s="38"/>
      <c r="F204" s="30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31.5">
      <c r="A205" s="23" t="s">
        <v>241</v>
      </c>
      <c r="B205" s="9" t="s">
        <v>106</v>
      </c>
      <c r="C205" s="9" t="s">
        <v>67</v>
      </c>
      <c r="D205" s="9" t="s">
        <v>48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ht="15.75">
      <c r="A206" s="23" t="s">
        <v>270</v>
      </c>
      <c r="B206" s="9" t="s">
        <v>107</v>
      </c>
      <c r="C206" s="9" t="s">
        <v>67</v>
      </c>
      <c r="D206" s="9" t="s">
        <v>24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ht="15.75">
      <c r="A207" s="23" t="s">
        <v>242</v>
      </c>
      <c r="B207" s="9" t="s">
        <v>64</v>
      </c>
      <c r="C207" s="9" t="s">
        <v>67</v>
      </c>
      <c r="D207" s="9" t="s">
        <v>10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ht="15.75">
      <c r="A208" s="23" t="s">
        <v>243</v>
      </c>
      <c r="B208" s="9" t="s">
        <v>108</v>
      </c>
      <c r="C208" s="9" t="s">
        <v>73</v>
      </c>
      <c r="D208" s="9"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31.5">
      <c r="A209" s="23" t="s">
        <v>244</v>
      </c>
      <c r="B209" s="9" t="s">
        <v>106</v>
      </c>
      <c r="C209" s="9" t="s">
        <v>67</v>
      </c>
      <c r="D209" s="9" t="s">
        <v>50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ht="15.75">
      <c r="A210" s="23" t="s">
        <v>245</v>
      </c>
      <c r="B210" s="9" t="s">
        <v>107</v>
      </c>
      <c r="C210" s="9" t="s">
        <v>67</v>
      </c>
      <c r="D210" s="9" t="s">
        <v>24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ht="15.75">
      <c r="A211" s="23" t="s">
        <v>246</v>
      </c>
      <c r="B211" s="9" t="s">
        <v>64</v>
      </c>
      <c r="C211" s="9" t="s">
        <v>67</v>
      </c>
      <c r="D211" s="9" t="s">
        <v>10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ht="15.75">
      <c r="A212" s="23" t="s">
        <v>247</v>
      </c>
      <c r="B212" s="9" t="s">
        <v>108</v>
      </c>
      <c r="C212" s="9" t="s">
        <v>73</v>
      </c>
      <c r="D212" s="43">
        <f>E209/E2</f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31.5">
      <c r="A213" s="23" t="s">
        <v>248</v>
      </c>
      <c r="B213" s="9" t="s">
        <v>106</v>
      </c>
      <c r="C213" s="9" t="s">
        <v>67</v>
      </c>
      <c r="D213" s="9" t="s">
        <v>49</v>
      </c>
      <c r="E213" s="38">
        <v>0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ht="15.75">
      <c r="A214" s="23" t="s">
        <v>249</v>
      </c>
      <c r="B214" s="9" t="s">
        <v>107</v>
      </c>
      <c r="C214" s="9" t="s">
        <v>67</v>
      </c>
      <c r="D214" s="9" t="s">
        <v>24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ht="15.75">
      <c r="A215" s="23" t="s">
        <v>250</v>
      </c>
      <c r="B215" s="9" t="s">
        <v>64</v>
      </c>
      <c r="C215" s="9" t="s">
        <v>67</v>
      </c>
      <c r="D215" s="9" t="s">
        <v>10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ht="15.75">
      <c r="A216" s="23" t="s">
        <v>251</v>
      </c>
      <c r="B216" s="9" t="s">
        <v>108</v>
      </c>
      <c r="C216" s="9" t="s">
        <v>73</v>
      </c>
      <c r="D216" s="43">
        <f>E213/E2</f>
        <v>0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31.5">
      <c r="A217" s="23" t="s">
        <v>252</v>
      </c>
      <c r="B217" s="9" t="s">
        <v>106</v>
      </c>
      <c r="C217" s="9" t="s">
        <v>67</v>
      </c>
      <c r="D217" s="9" t="s">
        <v>275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ht="15.75">
      <c r="A218" s="23" t="s">
        <v>253</v>
      </c>
      <c r="B218" s="9" t="s">
        <v>107</v>
      </c>
      <c r="C218" s="9" t="s">
        <v>67</v>
      </c>
      <c r="D218" s="9" t="s">
        <v>24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ht="15.75">
      <c r="A219" s="23" t="s">
        <v>254</v>
      </c>
      <c r="B219" s="9" t="s">
        <v>64</v>
      </c>
      <c r="C219" s="9" t="s">
        <v>67</v>
      </c>
      <c r="D219" s="9" t="s">
        <v>10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ht="15.75">
      <c r="A220" s="23" t="s">
        <v>255</v>
      </c>
      <c r="B220" s="9" t="s">
        <v>108</v>
      </c>
      <c r="C220" s="9" t="s">
        <v>73</v>
      </c>
      <c r="D220" s="9"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31.5">
      <c r="A221" s="23" t="s">
        <v>256</v>
      </c>
      <c r="B221" s="9" t="s">
        <v>106</v>
      </c>
      <c r="C221" s="9" t="s">
        <v>67</v>
      </c>
      <c r="D221" s="9" t="s">
        <v>324</v>
      </c>
      <c r="E221" s="38">
        <v>22949.95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ht="15.75">
      <c r="A222" s="23" t="s">
        <v>257</v>
      </c>
      <c r="B222" s="9" t="s">
        <v>107</v>
      </c>
      <c r="C222" s="9" t="s">
        <v>67</v>
      </c>
      <c r="D222" s="9" t="s">
        <v>24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ht="15.75">
      <c r="A223" s="23" t="s">
        <v>258</v>
      </c>
      <c r="B223" s="9" t="s">
        <v>64</v>
      </c>
      <c r="C223" s="9" t="s">
        <v>67</v>
      </c>
      <c r="D223" s="9" t="s">
        <v>10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1" customFormat="1" ht="15.75">
      <c r="A224" s="23" t="s">
        <v>259</v>
      </c>
      <c r="B224" s="9" t="s">
        <v>108</v>
      </c>
      <c r="C224" s="9" t="s">
        <v>73</v>
      </c>
      <c r="D224" s="43">
        <f>E221/E2</f>
        <v>8.555114441213748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1" customFormat="1" ht="31.5">
      <c r="A225" s="23" t="s">
        <v>260</v>
      </c>
      <c r="B225" s="9" t="s">
        <v>106</v>
      </c>
      <c r="C225" s="9" t="s">
        <v>67</v>
      </c>
      <c r="D225" s="9" t="s">
        <v>1</v>
      </c>
      <c r="E225" s="38">
        <v>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1" customFormat="1" ht="15.75">
      <c r="A226" s="23" t="s">
        <v>261</v>
      </c>
      <c r="B226" s="9" t="s">
        <v>107</v>
      </c>
      <c r="C226" s="9" t="s">
        <v>67</v>
      </c>
      <c r="D226" s="9" t="s">
        <v>24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1" customFormat="1" ht="15.75">
      <c r="A227" s="23" t="s">
        <v>262</v>
      </c>
      <c r="B227" s="9" t="s">
        <v>64</v>
      </c>
      <c r="C227" s="9" t="s">
        <v>67</v>
      </c>
      <c r="D227" s="9" t="s">
        <v>10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1" customFormat="1" ht="15.75">
      <c r="A228" s="23" t="s">
        <v>263</v>
      </c>
      <c r="B228" s="9" t="s">
        <v>108</v>
      </c>
      <c r="C228" s="9" t="s">
        <v>73</v>
      </c>
      <c r="D228" s="43">
        <f>E225/E2</f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1" customFormat="1" ht="31.5">
      <c r="A229" s="23" t="s">
        <v>264</v>
      </c>
      <c r="B229" s="9" t="s">
        <v>106</v>
      </c>
      <c r="C229" s="9" t="s">
        <v>67</v>
      </c>
      <c r="D229" s="9" t="s">
        <v>0</v>
      </c>
      <c r="E229" s="38">
        <v>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1" customFormat="1" ht="15.75">
      <c r="A230" s="23" t="s">
        <v>265</v>
      </c>
      <c r="B230" s="9" t="s">
        <v>107</v>
      </c>
      <c r="C230" s="9" t="s">
        <v>67</v>
      </c>
      <c r="D230" s="9" t="s">
        <v>24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1" customFormat="1" ht="15.75">
      <c r="A231" s="23" t="s">
        <v>266</v>
      </c>
      <c r="B231" s="9" t="s">
        <v>64</v>
      </c>
      <c r="C231" s="9" t="s">
        <v>67</v>
      </c>
      <c r="D231" s="9" t="s">
        <v>10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1" customFormat="1" ht="15.75">
      <c r="A232" s="23" t="s">
        <v>267</v>
      </c>
      <c r="B232" s="9" t="s">
        <v>108</v>
      </c>
      <c r="C232" s="9" t="s">
        <v>73</v>
      </c>
      <c r="D232" s="43">
        <f>E229/E2</f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1" customFormat="1" ht="31.5">
      <c r="A233" s="23" t="s">
        <v>269</v>
      </c>
      <c r="B233" s="9" t="s">
        <v>106</v>
      </c>
      <c r="C233" s="9" t="s">
        <v>67</v>
      </c>
      <c r="D233" s="9" t="s">
        <v>51</v>
      </c>
      <c r="E233" s="38">
        <v>0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1" customFormat="1" ht="15.75">
      <c r="A234" s="23" t="s">
        <v>271</v>
      </c>
      <c r="B234" s="9" t="s">
        <v>107</v>
      </c>
      <c r="C234" s="9" t="s">
        <v>67</v>
      </c>
      <c r="D234" s="9" t="s">
        <v>24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1" customFormat="1" ht="15.75">
      <c r="A235" s="23" t="s">
        <v>272</v>
      </c>
      <c r="B235" s="9" t="s">
        <v>64</v>
      </c>
      <c r="C235" s="9" t="s">
        <v>67</v>
      </c>
      <c r="D235" s="9" t="s">
        <v>10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1" customFormat="1" ht="15.75">
      <c r="A236" s="23" t="s">
        <v>273</v>
      </c>
      <c r="B236" s="9" t="s">
        <v>108</v>
      </c>
      <c r="C236" s="9" t="s">
        <v>73</v>
      </c>
      <c r="D236" s="43">
        <f>E233/E2</f>
        <v>0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1" customFormat="1" ht="31.5">
      <c r="A237" s="23" t="s">
        <v>276</v>
      </c>
      <c r="B237" s="9" t="s">
        <v>106</v>
      </c>
      <c r="C237" s="9" t="s">
        <v>67</v>
      </c>
      <c r="D237" s="9" t="s">
        <v>52</v>
      </c>
      <c r="E237" s="38">
        <v>0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1" customFormat="1" ht="15.75">
      <c r="A238" s="23" t="s">
        <v>277</v>
      </c>
      <c r="B238" s="9" t="s">
        <v>107</v>
      </c>
      <c r="C238" s="9" t="s">
        <v>67</v>
      </c>
      <c r="D238" s="9" t="s">
        <v>24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1" customFormat="1" ht="15.75">
      <c r="A239" s="23" t="s">
        <v>278</v>
      </c>
      <c r="B239" s="9" t="s">
        <v>64</v>
      </c>
      <c r="C239" s="9" t="s">
        <v>67</v>
      </c>
      <c r="D239" s="9" t="s">
        <v>10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1" customFormat="1" ht="15.75">
      <c r="A240" s="23" t="s">
        <v>279</v>
      </c>
      <c r="B240" s="9" t="s">
        <v>108</v>
      </c>
      <c r="C240" s="9" t="s">
        <v>73</v>
      </c>
      <c r="D240" s="43">
        <f>E237/E2</f>
        <v>0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1" customFormat="1" ht="31.5">
      <c r="A241" s="23" t="s">
        <v>359</v>
      </c>
      <c r="B241" s="9" t="s">
        <v>106</v>
      </c>
      <c r="C241" s="9" t="s">
        <v>67</v>
      </c>
      <c r="D241" s="9" t="s">
        <v>53</v>
      </c>
      <c r="E241" s="38">
        <v>0</v>
      </c>
      <c r="F241" s="38">
        <f>0.9*100</f>
        <v>90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1" customFormat="1" ht="15.75">
      <c r="A242" s="23" t="s">
        <v>360</v>
      </c>
      <c r="B242" s="9" t="s">
        <v>107</v>
      </c>
      <c r="C242" s="9" t="s">
        <v>67</v>
      </c>
      <c r="D242" s="9" t="s">
        <v>24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1" customFormat="1" ht="15.75">
      <c r="A243" s="23" t="s">
        <v>361</v>
      </c>
      <c r="B243" s="9" t="s">
        <v>64</v>
      </c>
      <c r="C243" s="9" t="s">
        <v>67</v>
      </c>
      <c r="D243" s="9" t="s">
        <v>312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1" customFormat="1" ht="15.75">
      <c r="A244" s="23" t="s">
        <v>362</v>
      </c>
      <c r="B244" s="9" t="s">
        <v>108</v>
      </c>
      <c r="C244" s="9" t="s">
        <v>73</v>
      </c>
      <c r="D244" s="43">
        <f>E241/F241</f>
        <v>0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1" customFormat="1" ht="15.75">
      <c r="A245" s="23"/>
      <c r="B245" s="20" t="s">
        <v>268</v>
      </c>
      <c r="C245" s="9" t="s">
        <v>73</v>
      </c>
      <c r="D245" s="31">
        <f>SUM(D28,D34,D60,D66,D72,D78,D84,D90,D100,D158,D204)</f>
        <v>297494.5504272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4" ht="15.75">
      <c r="A246" s="47" t="s">
        <v>280</v>
      </c>
      <c r="B246" s="47"/>
      <c r="C246" s="47"/>
      <c r="D246" s="47"/>
    </row>
    <row r="247" spans="1:4" ht="15.75">
      <c r="A247" s="7" t="s">
        <v>281</v>
      </c>
      <c r="B247" s="8" t="s">
        <v>282</v>
      </c>
      <c r="C247" s="8" t="s">
        <v>283</v>
      </c>
      <c r="D247" s="45">
        <v>1</v>
      </c>
    </row>
    <row r="248" spans="1:4" ht="15.75">
      <c r="A248" s="7" t="s">
        <v>284</v>
      </c>
      <c r="B248" s="8" t="s">
        <v>285</v>
      </c>
      <c r="C248" s="8" t="s">
        <v>283</v>
      </c>
      <c r="D248" s="45">
        <v>1</v>
      </c>
    </row>
    <row r="249" spans="1:4" ht="15.75">
      <c r="A249" s="7" t="s">
        <v>286</v>
      </c>
      <c r="B249" s="8" t="s">
        <v>287</v>
      </c>
      <c r="C249" s="8" t="s">
        <v>283</v>
      </c>
      <c r="D249" s="8">
        <v>0</v>
      </c>
    </row>
    <row r="250" spans="1:4" ht="15.75">
      <c r="A250" s="7" t="s">
        <v>288</v>
      </c>
      <c r="B250" s="8" t="s">
        <v>289</v>
      </c>
      <c r="C250" s="8" t="s">
        <v>73</v>
      </c>
      <c r="D250" s="41">
        <v>0</v>
      </c>
    </row>
    <row r="251" spans="1:4" ht="15.75">
      <c r="A251" s="47" t="s">
        <v>290</v>
      </c>
      <c r="B251" s="47"/>
      <c r="C251" s="47"/>
      <c r="D251" s="47"/>
    </row>
    <row r="252" spans="1:4" ht="15.75">
      <c r="A252" s="7" t="s">
        <v>291</v>
      </c>
      <c r="B252" s="8" t="s">
        <v>72</v>
      </c>
      <c r="C252" s="8" t="s">
        <v>73</v>
      </c>
      <c r="D252" s="8">
        <v>0</v>
      </c>
    </row>
    <row r="253" spans="1:4" ht="15.75">
      <c r="A253" s="7" t="s">
        <v>292</v>
      </c>
      <c r="B253" s="8" t="s">
        <v>74</v>
      </c>
      <c r="C253" s="8" t="s">
        <v>73</v>
      </c>
      <c r="D253" s="8">
        <v>0</v>
      </c>
    </row>
    <row r="254" spans="1:4" ht="15.75">
      <c r="A254" s="7" t="s">
        <v>293</v>
      </c>
      <c r="B254" s="8" t="s">
        <v>76</v>
      </c>
      <c r="C254" s="8" t="s">
        <v>73</v>
      </c>
      <c r="D254" s="8">
        <v>0</v>
      </c>
    </row>
    <row r="255" spans="1:4" ht="15.75">
      <c r="A255" s="7" t="s">
        <v>294</v>
      </c>
      <c r="B255" s="8" t="s">
        <v>99</v>
      </c>
      <c r="C255" s="8" t="s">
        <v>73</v>
      </c>
      <c r="D255" s="8">
        <v>0</v>
      </c>
    </row>
    <row r="256" spans="1:4" ht="15.75">
      <c r="A256" s="7" t="s">
        <v>295</v>
      </c>
      <c r="B256" s="8" t="s">
        <v>296</v>
      </c>
      <c r="C256" s="8" t="s">
        <v>73</v>
      </c>
      <c r="D256" s="8">
        <v>0</v>
      </c>
    </row>
    <row r="257" spans="1:4" ht="15.75">
      <c r="A257" s="7" t="s">
        <v>297</v>
      </c>
      <c r="B257" s="8" t="s">
        <v>101</v>
      </c>
      <c r="C257" s="8" t="s">
        <v>73</v>
      </c>
      <c r="D257" s="8">
        <v>0</v>
      </c>
    </row>
    <row r="258" spans="1:4" ht="15.75">
      <c r="A258" s="47" t="s">
        <v>298</v>
      </c>
      <c r="B258" s="47"/>
      <c r="C258" s="47"/>
      <c r="D258" s="47"/>
    </row>
    <row r="259" spans="1:4" ht="15.75">
      <c r="A259" s="7" t="s">
        <v>299</v>
      </c>
      <c r="B259" s="8" t="s">
        <v>282</v>
      </c>
      <c r="C259" s="8" t="s">
        <v>283</v>
      </c>
      <c r="D259" s="8">
        <v>0</v>
      </c>
    </row>
    <row r="260" spans="1:4" ht="15.75">
      <c r="A260" s="7" t="s">
        <v>300</v>
      </c>
      <c r="B260" s="8" t="s">
        <v>285</v>
      </c>
      <c r="C260" s="8" t="s">
        <v>283</v>
      </c>
      <c r="D260" s="8">
        <v>0</v>
      </c>
    </row>
    <row r="261" spans="1:4" ht="15.75">
      <c r="A261" s="7" t="s">
        <v>301</v>
      </c>
      <c r="B261" s="8" t="s">
        <v>302</v>
      </c>
      <c r="C261" s="8" t="s">
        <v>283</v>
      </c>
      <c r="D261" s="8">
        <v>0</v>
      </c>
    </row>
    <row r="262" spans="1:4" ht="15.75">
      <c r="A262" s="7" t="s">
        <v>303</v>
      </c>
      <c r="B262" s="8" t="s">
        <v>289</v>
      </c>
      <c r="C262" s="8" t="s">
        <v>73</v>
      </c>
      <c r="D262" s="8">
        <v>0</v>
      </c>
    </row>
    <row r="263" spans="1:4" ht="15.75">
      <c r="A263" s="47" t="s">
        <v>304</v>
      </c>
      <c r="B263" s="47"/>
      <c r="C263" s="47"/>
      <c r="D263" s="47"/>
    </row>
    <row r="264" spans="1:4" ht="15.75">
      <c r="A264" s="7" t="s">
        <v>305</v>
      </c>
      <c r="B264" s="8" t="s">
        <v>306</v>
      </c>
      <c r="C264" s="8" t="s">
        <v>283</v>
      </c>
      <c r="D264" s="8">
        <v>15</v>
      </c>
    </row>
    <row r="265" spans="1:4" ht="15.75">
      <c r="A265" s="7" t="s">
        <v>307</v>
      </c>
      <c r="B265" s="8" t="s">
        <v>308</v>
      </c>
      <c r="C265" s="8" t="s">
        <v>283</v>
      </c>
      <c r="D265" s="8">
        <v>0</v>
      </c>
    </row>
    <row r="266" spans="1:4" ht="31.5">
      <c r="A266" s="7" t="s">
        <v>309</v>
      </c>
      <c r="B266" s="8" t="s">
        <v>310</v>
      </c>
      <c r="C266" s="8" t="s">
        <v>73</v>
      </c>
      <c r="D266" s="8">
        <v>86700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2020-03-24T06:13:08Z</dcterms:modified>
  <cp:category/>
  <cp:version/>
  <cp:contentType/>
  <cp:contentStatus/>
</cp:coreProperties>
</file>