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<sst xmlns="http://schemas.openxmlformats.org/spreadsheetml/2006/main" count="926" uniqueCount="373">
  <si>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</si>
  <si>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</si>
  <si>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</si>
  <si>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</si>
  <si>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</si>
  <si>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</si>
  <si>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</si>
  <si>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</si>
  <si>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</si>
  <si>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</si>
  <si>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</si>
  <si>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</si>
  <si>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</si>
  <si>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</si>
  <si>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</si>
  <si>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</si>
  <si>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</si>
  <si>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</si>
  <si>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</si>
  <si>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</si>
  <si>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</si>
  <si>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</si>
  <si>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</si>
  <si>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</si>
  <si>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</si>
  <si>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</si>
  <si>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</si>
  <si>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</si>
  <si>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</si>
  <si>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</si>
  <si>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</si>
  <si>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</si>
  <si>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</si>
  <si>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</si>
  <si>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</si>
  <si>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</si>
  <si>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</si>
  <si>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</si>
  <si>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</si>
  <si>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</si>
  <si>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</si>
  <si>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</si>
  <si>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</si>
  <si>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</si>
  <si>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</si>
  <si>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</si>
  <si>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</si>
  <si>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</si>
  <si>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</si>
  <si>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</si>
  <si>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</si>
  <si>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</si>
  <si>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</si>
  <si>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</si>
  <si>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</si>
  <si>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</si>
  <si>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</si>
  <si>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</si>
  <si>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</si>
  <si>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</si>
  <si>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</si>
  <si>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</si>
  <si>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</si>
  <si>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</si>
  <si>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</si>
  <si>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</si>
  <si>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</si>
  <si>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</si>
  <si>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</si>
  <si>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</si>
  <si>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</si>
  <si>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</si>
  <si>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</si>
  <si>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</si>
  <si>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</si>
  <si>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</si>
  <si>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</si>
  <si>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</si>
  <si>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</si>
  <si>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</si>
  <si>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</si>
  <si>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</si>
  <si>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</si>
  <si>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</si>
  <si>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</si>
  <si>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</si>
  <si>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</si>
  <si>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</si>
  <si>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</si>
  <si>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</si>
  <si>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</si>
  <si>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</si>
  <si>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</si>
  <si>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</si>
  <si>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</si>
  <si>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</si>
  <si>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</si>
  <si>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</si>
  <si>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</si>
  <si>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</si>
  <si>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</si>
  <si>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</si>
  <si>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</si>
  <si>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</si>
  <si>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</si>
  <si>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</si>
  <si>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</si>
  <si>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</si>
  <si>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</si>
  <si>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</si>
  <si>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</si>
  <si>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</si>
  <si>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</si>
  <si>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</si>
  <si>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</si>
  <si>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</si>
  <si>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</si>
  <si>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</si>
  <si>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</si>
  <si>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</si>
  <si>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</si>
  <si>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</si>
  <si>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</si>
  <si>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</si>
  <si>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</si>
  <si>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</si>
  <si>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</si>
  <si>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</si>
  <si>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</si>
  <si>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</si>
  <si>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</si>
  <si>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</si>
  <si>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</si>
  <si>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</si>
  <si>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</si>
  <si>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</si>
  <si>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</si>
  <si>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</si>
  <si>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</si>
  <si>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</si>
  <si>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</si>
  <si>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</si>
  <si>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</si>
  <si>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</si>
  <si>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</si>
  <si>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</si>
  <si>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</si>
  <si>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</si>
  <si>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</si>
  <si>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</si>
  <si>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</si>
  <si>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</si>
  <si>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</si>
  <si>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</si>
  <si>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</si>
  <si>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</si>
  <si>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</si>
  <si>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</si>
  <si>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</si>
  <si>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</si>
  <si>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</si>
  <si>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</si>
  <si>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</si>
  <si>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</si>
  <si>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</si>
  <si>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</si>
  <si>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</si>
  <si>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</si>
  <si>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</si>
  <si>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</si>
  <si>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</si>
  <si>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</si>
  <si>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</si>
  <si>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</si>
  <si>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</si>
  <si>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</si>
  <si>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</si>
  <si>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</si>
  <si>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</si>
  <si>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</si>
  <si>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</si>
  <si>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</si>
  <si>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</si>
  <si>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</si>
  <si>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</si>
  <si>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</si>
  <si>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</si>
  <si>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</si>
  <si>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</si>
  <si>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</si>
  <si>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</si>
  <si>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</si>
  <si>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</si>
  <si>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</si>
  <si>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</si>
  <si>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</si>
  <si>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</si>
  <si>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</si>
  <si>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</si>
  <si>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</si>
  <si>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</si>
  <si>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</si>
  <si>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</si>
  <si>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</si>
  <si>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</si>
  <si>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</si>
  <si>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</si>
  <si>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</si>
  <si>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</si>
  <si>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</si>
  <si>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</si>
  <si>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</si>
  <si>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</si>
  <si>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</si>
  <si>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</si>
  <si>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</si>
  <si>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</si>
  <si>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</si>
  <si>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</si>
  <si>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</si>
  <si>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</si>
  <si>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</si>
  <si>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</si>
  <si>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</si>
  <si>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</si>
  <si>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</si>
  <si>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</si>
  <si>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</si>
  <si>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</si>
  <si>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</si>
  <si>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</si>
  <si>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</si>
  <si>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</si>
  <si>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</si>
  <si>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</si>
  <si>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</si>
  <si>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</si>
  <si>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</si>
  <si>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</si>
  <si>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</si>
  <si>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</si>
  <si>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</si>
  <si>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</si>
  <si>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</si>
  <si>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</si>
  <si>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</si>
  <si>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</si>
  <si>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</si>
  <si>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</si>
  <si>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</si>
  <si>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</si>
  <si>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</si>
  <si>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</si>
  <si>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</si>
  <si>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</si>
  <si>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</si>
  <si>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</si>
  <si>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</si>
  <si>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</si>
  <si>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</si>
  <si>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</si>
  <si>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</si>
  <si>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</si>
  <si>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</si>
  <si>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</si>
  <si>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</si>
  <si>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</si>
  <si>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</si>
  <si>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</si>
  <si>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</si>
  <si>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</si>
  <si>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</si>
  <si>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</si>
  <si>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</si>
  <si>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</si>
  <si>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</si>
  <si>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</si>
  <si>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</si>
  <si>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</si>
  <si>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</si>
  <si>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</si>
  <si>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</si>
  <si>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</si>
  <si>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</si>
  <si>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</si>
  <si>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</si>
  <si>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</si>
  <si>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</si>
  <si>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</si>
  <si>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</si>
  <si>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</si>
  <si>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</si>
  <si>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</si>
  <si>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</si>
  <si>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</si>
  <si>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</si>
  <si>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</si>
  <si>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</si>
  <si>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</si>
  <si>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</si>
  <si>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</si>
  <si>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</si>
  <si>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</si>
  <si>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</si>
  <si>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</si>
  <si>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</si>
  <si>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</si>
  <si>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</si>
  <si>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</si>
  <si>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</si>
  <si>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</si>
  <si>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</si>
  <si>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</si>
  <si>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</si>
  <si>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</si>
  <si>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</si>
  <si>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</si>
  <si>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</si>
  <si>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</si>
  <si>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</si>
  <si>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</si>
  <si>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</si>
  <si>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</si>
  <si>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</si>
  <si>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</si>
  <si>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</si>
  <si>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</si>
  <si>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</si>
  <si>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</si>
  <si>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</si>
  <si>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</si>
  <si>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</si>
  <si>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</si>
  <si>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</si>
  <si>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</si>
  <si>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</si>
  <si>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</si>
  <si>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</si>
  <si>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</si>
  <si>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</si>
  <si>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</si>
  <si>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</si>
  <si>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</si>
  <si>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</si>
  <si>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</si>
  <si>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</si>
  <si>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</si>
  <si>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</si>
  <si>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</si>
  <si>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</si>
  <si>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</si>
  <si>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</si>
  <si>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</si>
  <si>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</si>
  <si>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</si>
  <si>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</si>
  <si>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</si>
  <si>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</si>
  <si>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</si>
  <si>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</si>
  <si>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</si>
  <si>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</si>
  <si>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</si>
  <si>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</si>
  <si>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</si>
  <si>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</si>
  <si>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</si>
  <si>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</si>
  <si>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Ремонт внутридомовых сетей  водоснабжения</t>
  </si>
  <si>
    <t>31.03.2020 г.</t>
  </si>
  <si>
    <t>01.01.2019 г.</t>
  </si>
  <si>
    <t>31.12.2019 г.</t>
  </si>
  <si>
    <t>Отчет об исполнении управляющей организацией ООО "УК "Слобода" договора управления за 2019 год по дому № 30  ул. Зегеля в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</si>
</sst>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4" fillId="0" borderId="0" xfId="0" applyNumberFormat="1" applyFont="1" applyFill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7;&#1077;&#1075;&#1077;&#1083;&#1103;,%20&#1076;.%2030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7">
          <cell r="P47">
            <v>19658.808</v>
          </cell>
          <cell r="U47">
            <v>22305.186</v>
          </cell>
          <cell r="AA47">
            <v>3</v>
          </cell>
          <cell r="AB47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A3">
            <v>3045.2</v>
          </cell>
        </row>
        <row r="37">
          <cell r="AA37">
            <v>0.116199</v>
          </cell>
        </row>
        <row r="41">
          <cell r="AA41">
            <v>0.121622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25.61</v>
          </cell>
        </row>
        <row r="24">
          <cell r="D24">
            <v>-74358.32121759982</v>
          </cell>
        </row>
        <row r="25">
          <cell r="D25">
            <v>156742.74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A124">
            <v>173022.41721599997</v>
          </cell>
        </row>
        <row r="125">
          <cell r="AA125">
            <v>190434.54193440016</v>
          </cell>
        </row>
        <row r="126">
          <cell r="AA126">
            <v>44779.05696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9" width="9.140625" style="3" hidden="1" customWidth="1"/>
    <col min="10" max="16" width="0" style="3" hidden="1" customWidth="1"/>
    <col min="17" max="22" width="9.140625" style="3" customWidth="1"/>
    <col min="23" max="16384" width="9.140625" style="4" customWidth="1"/>
  </cols>
  <sheetData>
    <row r="1" ht="15.75">
      <c r="E1" s="3" t="s">
        <v>311</v>
      </c>
    </row>
    <row r="2" spans="1:22" s="6" customFormat="1" ht="33.75" customHeight="1">
      <c r="A2" s="46" t="s">
        <v>372</v>
      </c>
      <c r="B2" s="46"/>
      <c r="C2" s="46"/>
      <c r="D2" s="46"/>
      <c r="E2" s="5">
        <v>3045.2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369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370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371</v>
      </c>
    </row>
    <row r="8" spans="1:4" ht="42.75" customHeight="1">
      <c r="A8" s="45" t="s">
        <v>103</v>
      </c>
      <c r="B8" s="45"/>
      <c r="C8" s="45"/>
      <c r="D8" s="45"/>
    </row>
    <row r="9" spans="1:4" ht="15.75">
      <c r="A9" s="7" t="s">
        <v>57</v>
      </c>
      <c r="B9" s="8" t="s">
        <v>72</v>
      </c>
      <c r="C9" s="8" t="s">
        <v>73</v>
      </c>
      <c r="D9" s="39">
        <f>'[3]по форме'!$D$23</f>
        <v>25.61</v>
      </c>
    </row>
    <row r="10" spans="1:4" ht="15.75">
      <c r="A10" s="7" t="s">
        <v>58</v>
      </c>
      <c r="B10" s="8" t="s">
        <v>74</v>
      </c>
      <c r="C10" s="8" t="s">
        <v>73</v>
      </c>
      <c r="D10" s="39">
        <f>'[3]по форме'!$D$24</f>
        <v>-74358.32121759982</v>
      </c>
    </row>
    <row r="11" spans="1:4" ht="17.25" customHeight="1">
      <c r="A11" s="7" t="s">
        <v>75</v>
      </c>
      <c r="B11" s="8" t="s">
        <v>76</v>
      </c>
      <c r="C11" s="8" t="s">
        <v>73</v>
      </c>
      <c r="D11" s="40">
        <f>'[3]по форме'!$D$25</f>
        <v>156742.74</v>
      </c>
    </row>
    <row r="12" spans="1:4" ht="31.5">
      <c r="A12" s="7" t="s">
        <v>77</v>
      </c>
      <c r="B12" s="8" t="s">
        <v>78</v>
      </c>
      <c r="C12" s="8" t="s">
        <v>73</v>
      </c>
      <c r="D12" s="40">
        <f>D13+D14+D15</f>
        <v>408236.01611040015</v>
      </c>
    </row>
    <row r="13" spans="1:4" ht="15.75">
      <c r="A13" s="7" t="s">
        <v>94</v>
      </c>
      <c r="B13" s="10" t="s">
        <v>79</v>
      </c>
      <c r="C13" s="8" t="s">
        <v>73</v>
      </c>
      <c r="D13" s="40">
        <f>'[4]УК 2019'!$AA$125</f>
        <v>190434.54193440016</v>
      </c>
    </row>
    <row r="14" spans="1:4" ht="15.75">
      <c r="A14" s="7" t="s">
        <v>95</v>
      </c>
      <c r="B14" s="10" t="s">
        <v>80</v>
      </c>
      <c r="C14" s="8" t="s">
        <v>73</v>
      </c>
      <c r="D14" s="40">
        <f>'[4]УК 2019'!$AA$124</f>
        <v>173022.41721599997</v>
      </c>
    </row>
    <row r="15" spans="1:4" ht="15.75">
      <c r="A15" s="7" t="s">
        <v>96</v>
      </c>
      <c r="B15" s="10" t="s">
        <v>81</v>
      </c>
      <c r="C15" s="8" t="s">
        <v>73</v>
      </c>
      <c r="D15" s="40">
        <f>'[4]УК 2019'!$AA$126</f>
        <v>44779.05696</v>
      </c>
    </row>
    <row r="16" spans="1:4" ht="15.75">
      <c r="A16" s="10" t="s">
        <v>82</v>
      </c>
      <c r="B16" s="10" t="s">
        <v>83</v>
      </c>
      <c r="C16" s="10" t="s">
        <v>73</v>
      </c>
      <c r="D16" s="34">
        <f>D17</f>
        <v>303179.56611040013</v>
      </c>
    </row>
    <row r="17" spans="1:4" ht="31.5">
      <c r="A17" s="10" t="s">
        <v>59</v>
      </c>
      <c r="B17" s="10" t="s">
        <v>97</v>
      </c>
      <c r="C17" s="10" t="s">
        <v>73</v>
      </c>
      <c r="D17" s="34">
        <f>D12-D25+D246+D262</f>
        <v>303179.56611040013</v>
      </c>
    </row>
    <row r="18" spans="1:4" ht="31.5">
      <c r="A18" s="10" t="s">
        <v>84</v>
      </c>
      <c r="B18" s="10" t="s">
        <v>98</v>
      </c>
      <c r="C18" s="10" t="s">
        <v>73</v>
      </c>
      <c r="D18" s="10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10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10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10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4">
        <f>D16+D10+D9</f>
        <v>228846.8548928003</v>
      </c>
    </row>
    <row r="23" spans="1:4" ht="15.75">
      <c r="A23" s="10" t="s">
        <v>91</v>
      </c>
      <c r="B23" s="10" t="s">
        <v>99</v>
      </c>
      <c r="C23" s="10" t="s">
        <v>73</v>
      </c>
      <c r="D23" s="34">
        <v>0</v>
      </c>
    </row>
    <row r="24" spans="1:4" ht="15.75">
      <c r="A24" s="10" t="s">
        <v>92</v>
      </c>
      <c r="B24" s="10" t="s">
        <v>100</v>
      </c>
      <c r="C24" s="10" t="s">
        <v>73</v>
      </c>
      <c r="D24" s="34">
        <f>D22-D241</f>
        <v>-36525.675217599695</v>
      </c>
    </row>
    <row r="25" spans="1:5" ht="15.75">
      <c r="A25" s="10" t="s">
        <v>93</v>
      </c>
      <c r="B25" s="10" t="s">
        <v>101</v>
      </c>
      <c r="C25" s="10" t="s">
        <v>73</v>
      </c>
      <c r="D25" s="34">
        <v>122379.33</v>
      </c>
      <c r="E25" s="1">
        <f>D12-(D16+D10)+D246-D24+D11</f>
        <v>355606.0664351995</v>
      </c>
    </row>
    <row r="26" spans="1:22" s="11" customFormat="1" ht="35.25" customHeight="1">
      <c r="A26" s="47" t="s">
        <v>102</v>
      </c>
      <c r="B26" s="47"/>
      <c r="C26" s="47"/>
      <c r="D26" s="4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36">
        <f>E28</f>
        <v>22305.186</v>
      </c>
      <c r="E28" s="31">
        <f>'[1]Управл 2017'!$U$47</f>
        <v>22305.186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1">
        <f>E28/E2</f>
        <v>7.324703139366873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8" t="s">
        <v>115</v>
      </c>
      <c r="B33" s="20" t="s">
        <v>104</v>
      </c>
      <c r="C33" s="20" t="s">
        <v>67</v>
      </c>
      <c r="D33" s="20" t="s">
        <v>11</v>
      </c>
      <c r="E33" s="21" t="s">
        <v>313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24">
        <f>E35+E39+E43+E47+E51+E55</f>
        <v>37353.509999999995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7">
        <v>1973.29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25">
        <f>E35/E2</f>
        <v>0.6480001313542625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312</v>
      </c>
      <c r="E39" s="37">
        <v>942.79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25">
        <f>E39/E2</f>
        <v>0.30959871272822803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7">
        <v>9553.08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24">
        <f>E43/E2</f>
        <v>3.1370944437146986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326</v>
      </c>
      <c r="B47" s="9" t="s">
        <v>106</v>
      </c>
      <c r="C47" s="9" t="s">
        <v>67</v>
      </c>
      <c r="D47" s="9" t="s">
        <v>14</v>
      </c>
      <c r="E47" s="37">
        <v>24884.35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327</v>
      </c>
      <c r="B48" s="9" t="s">
        <v>107</v>
      </c>
      <c r="C48" s="9" t="s">
        <v>67</v>
      </c>
      <c r="D48" s="9" t="s">
        <v>15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328</v>
      </c>
      <c r="B49" s="9" t="s">
        <v>64</v>
      </c>
      <c r="C49" s="9" t="s">
        <v>67</v>
      </c>
      <c r="D49" s="9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329</v>
      </c>
      <c r="B50" s="9" t="s">
        <v>108</v>
      </c>
      <c r="C50" s="9" t="s">
        <v>73</v>
      </c>
      <c r="D50" s="25">
        <f>E47/E2</f>
        <v>8.171663601733876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330</v>
      </c>
      <c r="B51" s="9" t="s">
        <v>106</v>
      </c>
      <c r="C51" s="9" t="s">
        <v>67</v>
      </c>
      <c r="D51" s="25" t="s">
        <v>315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331</v>
      </c>
      <c r="B52" s="9" t="s">
        <v>107</v>
      </c>
      <c r="C52" s="9" t="s">
        <v>67</v>
      </c>
      <c r="D52" s="25" t="s">
        <v>147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332</v>
      </c>
      <c r="B53" s="9" t="s">
        <v>64</v>
      </c>
      <c r="C53" s="9" t="s">
        <v>67</v>
      </c>
      <c r="D53" s="25" t="s">
        <v>10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333</v>
      </c>
      <c r="B54" s="9" t="s">
        <v>108</v>
      </c>
      <c r="C54" s="9" t="s">
        <v>73</v>
      </c>
      <c r="D54" s="25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334</v>
      </c>
      <c r="B55" s="9" t="s">
        <v>106</v>
      </c>
      <c r="C55" s="9" t="s">
        <v>67</v>
      </c>
      <c r="D55" s="25" t="s">
        <v>314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335</v>
      </c>
      <c r="B56" s="9" t="s">
        <v>107</v>
      </c>
      <c r="C56" s="9" t="s">
        <v>67</v>
      </c>
      <c r="D56" s="25" t="s">
        <v>147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336</v>
      </c>
      <c r="B57" s="9" t="s">
        <v>64</v>
      </c>
      <c r="C57" s="9" t="s">
        <v>67</v>
      </c>
      <c r="D57" s="25" t="s">
        <v>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337</v>
      </c>
      <c r="B58" s="9" t="s">
        <v>108</v>
      </c>
      <c r="C58" s="9" t="s">
        <v>73</v>
      </c>
      <c r="D58" s="25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25">
        <f>E60</f>
        <v>19658.808</v>
      </c>
      <c r="E60" s="32">
        <f>'[1]Управл 2017'!$P$47</f>
        <v>19658.808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42">
        <f>E60/E2</f>
        <v>6.455670563509787</v>
      </c>
      <c r="E64" s="2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135</v>
      </c>
      <c r="B65" s="20" t="s">
        <v>104</v>
      </c>
      <c r="C65" s="20" t="s">
        <v>67</v>
      </c>
      <c r="D65" s="20" t="s">
        <v>366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9">
        <f>E65</f>
        <v>0</v>
      </c>
      <c r="E66" s="21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366</v>
      </c>
      <c r="E67" s="21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42">
        <f>E65/E2</f>
        <v>0</v>
      </c>
      <c r="E70" s="21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44779.06</v>
      </c>
      <c r="E72" s="21">
        <v>44779.06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42">
        <f>E72/E2</f>
        <v>14.704800998292395</v>
      </c>
      <c r="E76" s="21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11" customFormat="1" ht="31.5">
      <c r="A77" s="38" t="s">
        <v>148</v>
      </c>
      <c r="B77" s="20" t="s">
        <v>104</v>
      </c>
      <c r="C77" s="20" t="s">
        <v>67</v>
      </c>
      <c r="D77" s="20" t="s">
        <v>54</v>
      </c>
      <c r="E77" s="21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E78</f>
        <v>12358.85</v>
      </c>
      <c r="E78" s="21">
        <v>12358.85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21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21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21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42">
        <f>E78/E2</f>
        <v>4.058469066071194</v>
      </c>
      <c r="E82" s="21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155</v>
      </c>
      <c r="B83" s="20" t="s">
        <v>104</v>
      </c>
      <c r="C83" s="20" t="s">
        <v>67</v>
      </c>
      <c r="D83" s="20" t="s">
        <v>55</v>
      </c>
      <c r="E83" s="37">
        <v>3319.03</v>
      </c>
      <c r="F83" s="21" t="s">
        <v>324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3319.03</v>
      </c>
      <c r="E84" s="37"/>
      <c r="F84" s="37">
        <v>56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42">
        <f>E83/F84</f>
        <v>59.268392857142864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47.25">
      <c r="A89" s="38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325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f>E91+E95</f>
        <v>145.94</v>
      </c>
      <c r="E90" s="37"/>
      <c r="F90" s="9">
        <v>202.7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7">
        <v>0</v>
      </c>
      <c r="F91" s="44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7"/>
      <c r="F92" s="44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31.5">
      <c r="A94" s="23" t="s">
        <v>167</v>
      </c>
      <c r="B94" s="9" t="s">
        <v>108</v>
      </c>
      <c r="C94" s="9" t="s">
        <v>73</v>
      </c>
      <c r="D94" s="42">
        <v>0</v>
      </c>
      <c r="E94" s="37"/>
      <c r="F94" s="9" t="s">
        <v>325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7">
        <v>145.94</v>
      </c>
      <c r="F95" s="9">
        <f>F90</f>
        <v>202.7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42">
        <f>E95/F95</f>
        <v>0.7199802664035521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63">
      <c r="A99" s="38" t="s">
        <v>172</v>
      </c>
      <c r="B99" s="20" t="s">
        <v>104</v>
      </c>
      <c r="C99" s="20" t="s">
        <v>67</v>
      </c>
      <c r="D99" s="20" t="s">
        <v>26</v>
      </c>
      <c r="E99" s="21"/>
      <c r="F99" s="37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25">
        <f>E101+E105+E113+E117+E121+E125+E129+E133+E137+E141+E145+E149+E153+E155+E109</f>
        <v>51697.979999999996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7">
        <f>550.1+745.46</f>
        <v>1295.56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42">
        <f>E101/E2</f>
        <v>0.42544332063575463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5">
        <v>0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42">
        <f>E105/E2</f>
        <v>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>
      <c r="A109" s="23"/>
      <c r="B109" s="9" t="s">
        <v>106</v>
      </c>
      <c r="C109" s="9" t="s">
        <v>67</v>
      </c>
      <c r="D109" s="42" t="s">
        <v>367</v>
      </c>
      <c r="E109" s="37">
        <v>1079.55</v>
      </c>
      <c r="F109" s="33"/>
      <c r="G109" s="33"/>
      <c r="H109" s="33"/>
      <c r="I109" s="33"/>
      <c r="J109" s="33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ht="15.75">
      <c r="A110" s="23"/>
      <c r="B110" s="9" t="s">
        <v>107</v>
      </c>
      <c r="C110" s="9" t="s">
        <v>67</v>
      </c>
      <c r="D110" s="42" t="s">
        <v>24</v>
      </c>
      <c r="E110" s="37"/>
      <c r="F110" s="33"/>
      <c r="G110" s="33"/>
      <c r="H110" s="33"/>
      <c r="I110" s="33"/>
      <c r="J110" s="33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15.75">
      <c r="A111" s="23"/>
      <c r="B111" s="9" t="s">
        <v>64</v>
      </c>
      <c r="C111" s="9" t="s">
        <v>67</v>
      </c>
      <c r="D111" s="42" t="s">
        <v>10</v>
      </c>
      <c r="E111" s="37"/>
      <c r="F111" s="33"/>
      <c r="G111" s="33"/>
      <c r="H111" s="33"/>
      <c r="I111" s="33"/>
      <c r="J111" s="33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/>
      <c r="B112" s="9" t="s">
        <v>108</v>
      </c>
      <c r="C112" s="9" t="s">
        <v>73</v>
      </c>
      <c r="D112" s="42">
        <f>E109/E2</f>
        <v>0.35450873505845265</v>
      </c>
      <c r="E112" s="37"/>
      <c r="F112" s="33"/>
      <c r="G112" s="33"/>
      <c r="H112" s="33"/>
      <c r="I112" s="33"/>
      <c r="J112" s="33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7">
        <v>947.37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42">
        <f>E113/E2</f>
        <v>0.31110271903323267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7">
        <v>23274.32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42">
        <f>E117/E2</f>
        <v>7.642952843819782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7">
        <f>1099.93+10510.41</f>
        <v>11610.34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42">
        <f>E121/E2</f>
        <v>3.812669118612899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7">
        <f>10371.95</f>
        <v>10371.95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42">
        <f>E125/E2</f>
        <v>3.4059996059372133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7">
        <v>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42">
        <f>E129/E2</f>
        <v>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7"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42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>
      <c r="A137" s="23" t="s">
        <v>338</v>
      </c>
      <c r="B137" s="9" t="s">
        <v>106</v>
      </c>
      <c r="C137" s="9" t="s">
        <v>67</v>
      </c>
      <c r="D137" s="9" t="s">
        <v>321</v>
      </c>
      <c r="E137" s="37">
        <v>3118.89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339</v>
      </c>
      <c r="B138" s="9" t="s">
        <v>107</v>
      </c>
      <c r="C138" s="9" t="s">
        <v>67</v>
      </c>
      <c r="D138" s="9" t="s">
        <v>35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15.75">
      <c r="A139" s="23" t="s">
        <v>340</v>
      </c>
      <c r="B139" s="9" t="s">
        <v>64</v>
      </c>
      <c r="C139" s="9" t="s">
        <v>67</v>
      </c>
      <c r="D139" s="9" t="s">
        <v>10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341</v>
      </c>
      <c r="B140" s="9" t="s">
        <v>108</v>
      </c>
      <c r="C140" s="9" t="s">
        <v>73</v>
      </c>
      <c r="D140" s="42">
        <f>E137/E2</f>
        <v>1.0241987389990805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>
      <c r="A141" s="23" t="s">
        <v>342</v>
      </c>
      <c r="B141" s="9" t="s">
        <v>106</v>
      </c>
      <c r="C141" s="9" t="s">
        <v>67</v>
      </c>
      <c r="D141" s="42" t="s">
        <v>320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343</v>
      </c>
      <c r="B142" s="9" t="s">
        <v>107</v>
      </c>
      <c r="C142" s="9" t="s">
        <v>67</v>
      </c>
      <c r="D142" s="42" t="s">
        <v>31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15.75">
      <c r="A143" s="23" t="s">
        <v>344</v>
      </c>
      <c r="B143" s="9" t="s">
        <v>64</v>
      </c>
      <c r="C143" s="9" t="s">
        <v>67</v>
      </c>
      <c r="D143" s="42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345</v>
      </c>
      <c r="B144" s="9" t="s">
        <v>108</v>
      </c>
      <c r="C144" s="9" t="s">
        <v>73</v>
      </c>
      <c r="D144" s="42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>
      <c r="A145" s="23" t="s">
        <v>346</v>
      </c>
      <c r="B145" s="9" t="s">
        <v>106</v>
      </c>
      <c r="C145" s="9" t="s">
        <v>67</v>
      </c>
      <c r="D145" s="42" t="s">
        <v>322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347</v>
      </c>
      <c r="B146" s="9" t="s">
        <v>107</v>
      </c>
      <c r="C146" s="9" t="s">
        <v>67</v>
      </c>
      <c r="D146" s="42" t="s">
        <v>24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15.75">
      <c r="A147" s="23" t="s">
        <v>348</v>
      </c>
      <c r="B147" s="9" t="s">
        <v>64</v>
      </c>
      <c r="C147" s="9" t="s">
        <v>67</v>
      </c>
      <c r="D147" s="42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349</v>
      </c>
      <c r="B148" s="9" t="s">
        <v>108</v>
      </c>
      <c r="C148" s="9" t="s">
        <v>73</v>
      </c>
      <c r="D148" s="42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>
      <c r="A149" s="23" t="s">
        <v>350</v>
      </c>
      <c r="B149" s="9" t="s">
        <v>106</v>
      </c>
      <c r="C149" s="9" t="s">
        <v>67</v>
      </c>
      <c r="D149" s="42" t="s">
        <v>319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351</v>
      </c>
      <c r="B150" s="9" t="s">
        <v>107</v>
      </c>
      <c r="C150" s="9" t="s">
        <v>67</v>
      </c>
      <c r="D150" s="42" t="s">
        <v>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15.75">
      <c r="A151" s="23" t="s">
        <v>352</v>
      </c>
      <c r="B151" s="9" t="s">
        <v>64</v>
      </c>
      <c r="C151" s="9" t="s">
        <v>67</v>
      </c>
      <c r="D151" s="42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353</v>
      </c>
      <c r="B152" s="9" t="s">
        <v>108</v>
      </c>
      <c r="C152" s="9" t="s">
        <v>73</v>
      </c>
      <c r="D152" s="42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31.5">
      <c r="A153" s="23" t="s">
        <v>354</v>
      </c>
      <c r="B153" s="9" t="s">
        <v>106</v>
      </c>
      <c r="C153" s="9" t="s">
        <v>67</v>
      </c>
      <c r="D153" s="9" t="s">
        <v>316</v>
      </c>
      <c r="E153" s="37">
        <v>0</v>
      </c>
      <c r="F153" s="26">
        <v>0</v>
      </c>
      <c r="G153" s="2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355</v>
      </c>
      <c r="B154" s="9" t="s">
        <v>107</v>
      </c>
      <c r="C154" s="9" t="s">
        <v>67</v>
      </c>
      <c r="D154" s="9" t="s">
        <v>24</v>
      </c>
      <c r="E154" s="37"/>
      <c r="F154" s="2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15.75">
      <c r="A155" s="23" t="s">
        <v>356</v>
      </c>
      <c r="B155" s="9" t="s">
        <v>64</v>
      </c>
      <c r="C155" s="9" t="s">
        <v>67</v>
      </c>
      <c r="D155" s="9" t="s">
        <v>10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 t="s">
        <v>357</v>
      </c>
      <c r="B156" s="9" t="s">
        <v>108</v>
      </c>
      <c r="C156" s="9" t="s">
        <v>73</v>
      </c>
      <c r="D156" s="42">
        <v>0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47.25">
      <c r="A157" s="38" t="s">
        <v>206</v>
      </c>
      <c r="B157" s="20" t="s">
        <v>104</v>
      </c>
      <c r="C157" s="20" t="s">
        <v>67</v>
      </c>
      <c r="D157" s="20" t="s">
        <v>38</v>
      </c>
      <c r="E157" s="21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207</v>
      </c>
      <c r="B158" s="9" t="s">
        <v>105</v>
      </c>
      <c r="C158" s="9" t="s">
        <v>73</v>
      </c>
      <c r="D158" s="24">
        <f>E159+E163+E167+E171+E175+E179+E183+E187+E191+E195</f>
        <v>55706.9661104</v>
      </c>
      <c r="E158" s="21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>
      <c r="A159" s="23" t="s">
        <v>208</v>
      </c>
      <c r="B159" s="9" t="s">
        <v>106</v>
      </c>
      <c r="C159" s="9" t="s">
        <v>67</v>
      </c>
      <c r="D159" s="9" t="s">
        <v>39</v>
      </c>
      <c r="E159" s="21">
        <f>2148.426</f>
        <v>2148.426</v>
      </c>
      <c r="F159" s="37">
        <v>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209</v>
      </c>
      <c r="B160" s="9" t="s">
        <v>107</v>
      </c>
      <c r="C160" s="9" t="s">
        <v>67</v>
      </c>
      <c r="D160" s="9" t="s">
        <v>40</v>
      </c>
      <c r="E160" s="21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15.75">
      <c r="A161" s="23" t="s">
        <v>210</v>
      </c>
      <c r="B161" s="9" t="s">
        <v>64</v>
      </c>
      <c r="C161" s="9" t="s">
        <v>67</v>
      </c>
      <c r="D161" s="9" t="s">
        <v>20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211</v>
      </c>
      <c r="B162" s="9" t="s">
        <v>108</v>
      </c>
      <c r="C162" s="9" t="s">
        <v>73</v>
      </c>
      <c r="D162" s="42">
        <f>E159/F159</f>
        <v>2148.426</v>
      </c>
      <c r="E162" s="21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/>
      <c r="B163" s="9" t="s">
        <v>106</v>
      </c>
      <c r="C163" s="9" t="s">
        <v>67</v>
      </c>
      <c r="D163" s="9" t="s">
        <v>365</v>
      </c>
      <c r="E163" s="32">
        <f>('[2]ук(2016)'!$AA$37+'[2]ук(2016)'!$AA$41)*12*'[2]ук(2016)'!$AA$3+1738.98</f>
        <v>10429.5301104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/>
      <c r="B164" s="9" t="s">
        <v>107</v>
      </c>
      <c r="C164" s="9" t="s">
        <v>67</v>
      </c>
      <c r="D164" s="9" t="s">
        <v>40</v>
      </c>
      <c r="E164" s="21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/>
      <c r="B165" s="9" t="s">
        <v>64</v>
      </c>
      <c r="C165" s="9" t="s">
        <v>67</v>
      </c>
      <c r="D165" s="9" t="s">
        <v>20</v>
      </c>
      <c r="E165" s="21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/>
      <c r="B166" s="9" t="s">
        <v>108</v>
      </c>
      <c r="C166" s="9" t="s">
        <v>73</v>
      </c>
      <c r="D166" s="42">
        <f>E163/F163</f>
        <v>10429.5301104</v>
      </c>
      <c r="E166" s="21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>
      <c r="A167" s="23" t="s">
        <v>212</v>
      </c>
      <c r="B167" s="9" t="s">
        <v>106</v>
      </c>
      <c r="C167" s="9" t="s">
        <v>67</v>
      </c>
      <c r="D167" s="9" t="s">
        <v>41</v>
      </c>
      <c r="E167" s="37">
        <v>9678.26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213</v>
      </c>
      <c r="B168" s="9" t="s">
        <v>107</v>
      </c>
      <c r="C168" s="9" t="s">
        <v>67</v>
      </c>
      <c r="D168" s="9" t="s">
        <v>24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15.75">
      <c r="A169" s="23" t="s">
        <v>214</v>
      </c>
      <c r="B169" s="9" t="s">
        <v>64</v>
      </c>
      <c r="C169" s="9" t="s">
        <v>67</v>
      </c>
      <c r="D169" s="9" t="s">
        <v>10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215</v>
      </c>
      <c r="B170" s="9" t="s">
        <v>108</v>
      </c>
      <c r="C170" s="9" t="s">
        <v>73</v>
      </c>
      <c r="D170" s="42">
        <f>E167/E2</f>
        <v>3.178201760147117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>
      <c r="A171" s="23" t="s">
        <v>216</v>
      </c>
      <c r="B171" s="9" t="s">
        <v>106</v>
      </c>
      <c r="C171" s="9" t="s">
        <v>67</v>
      </c>
      <c r="D171" s="9" t="s">
        <v>42</v>
      </c>
      <c r="E171" s="37">
        <v>1397.46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217</v>
      </c>
      <c r="B172" s="9" t="s">
        <v>107</v>
      </c>
      <c r="C172" s="9" t="s">
        <v>67</v>
      </c>
      <c r="D172" s="9" t="s">
        <v>24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15.75">
      <c r="A173" s="23" t="s">
        <v>218</v>
      </c>
      <c r="B173" s="9" t="s">
        <v>64</v>
      </c>
      <c r="C173" s="9" t="s">
        <v>67</v>
      </c>
      <c r="D173" s="9" t="s">
        <v>10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 t="s">
        <v>219</v>
      </c>
      <c r="B174" s="9" t="s">
        <v>108</v>
      </c>
      <c r="C174" s="9" t="s">
        <v>73</v>
      </c>
      <c r="D174" s="42">
        <f>E171/E2</f>
        <v>0.4589058189938264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>
      <c r="A175" s="23" t="s">
        <v>220</v>
      </c>
      <c r="B175" s="9" t="s">
        <v>106</v>
      </c>
      <c r="C175" s="9" t="s">
        <v>67</v>
      </c>
      <c r="D175" s="9" t="s">
        <v>43</v>
      </c>
      <c r="E175" s="37">
        <f>2682.56+2520.01</f>
        <v>5202.57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221</v>
      </c>
      <c r="B176" s="9" t="s">
        <v>107</v>
      </c>
      <c r="C176" s="9" t="s">
        <v>67</v>
      </c>
      <c r="D176" s="9" t="s">
        <v>24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15.75">
      <c r="A177" s="23" t="s">
        <v>222</v>
      </c>
      <c r="B177" s="9" t="s">
        <v>64</v>
      </c>
      <c r="C177" s="9" t="s">
        <v>67</v>
      </c>
      <c r="D177" s="9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223</v>
      </c>
      <c r="B178" s="9" t="s">
        <v>108</v>
      </c>
      <c r="C178" s="9" t="s">
        <v>73</v>
      </c>
      <c r="D178" s="42">
        <f>E175/E2</f>
        <v>1.7084493629318271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>
      <c r="A179" s="23" t="s">
        <v>224</v>
      </c>
      <c r="B179" s="9" t="s">
        <v>106</v>
      </c>
      <c r="C179" s="9" t="s">
        <v>67</v>
      </c>
      <c r="D179" s="9" t="s">
        <v>368</v>
      </c>
      <c r="E179" s="37">
        <v>1047.98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225</v>
      </c>
      <c r="B180" s="9" t="s">
        <v>107</v>
      </c>
      <c r="C180" s="9" t="s">
        <v>67</v>
      </c>
      <c r="D180" s="9" t="s">
        <v>24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15.75">
      <c r="A181" s="23" t="s">
        <v>227</v>
      </c>
      <c r="B181" s="9" t="s">
        <v>64</v>
      </c>
      <c r="C181" s="9" t="s">
        <v>67</v>
      </c>
      <c r="D181" s="9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228</v>
      </c>
      <c r="B182" s="9" t="s">
        <v>108</v>
      </c>
      <c r="C182" s="9" t="s">
        <v>73</v>
      </c>
      <c r="D182" s="42">
        <f>E179/E2</f>
        <v>0.3441415998949166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>
      <c r="A183" s="23" t="s">
        <v>229</v>
      </c>
      <c r="B183" s="9" t="s">
        <v>106</v>
      </c>
      <c r="C183" s="9" t="s">
        <v>67</v>
      </c>
      <c r="D183" s="9" t="s">
        <v>44</v>
      </c>
      <c r="E183" s="37">
        <v>8001.09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226</v>
      </c>
      <c r="B184" s="9" t="s">
        <v>107</v>
      </c>
      <c r="C184" s="9" t="s">
        <v>67</v>
      </c>
      <c r="D184" s="9" t="s">
        <v>24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15.75">
      <c r="A185" s="23" t="s">
        <v>230</v>
      </c>
      <c r="B185" s="9" t="s">
        <v>64</v>
      </c>
      <c r="C185" s="9" t="s">
        <v>67</v>
      </c>
      <c r="D185" s="9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231</v>
      </c>
      <c r="B186" s="9" t="s">
        <v>108</v>
      </c>
      <c r="C186" s="9" t="s">
        <v>73</v>
      </c>
      <c r="D186" s="42">
        <f>E183/E2</f>
        <v>2.6274431892814922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>
      <c r="A187" s="23" t="s">
        <v>232</v>
      </c>
      <c r="B187" s="9" t="s">
        <v>106</v>
      </c>
      <c r="C187" s="9" t="s">
        <v>67</v>
      </c>
      <c r="D187" s="9" t="s">
        <v>45</v>
      </c>
      <c r="E187" s="37">
        <v>204.68</v>
      </c>
      <c r="F187" s="37" t="s">
        <v>317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233</v>
      </c>
      <c r="B188" s="9" t="s">
        <v>107</v>
      </c>
      <c r="C188" s="9" t="s">
        <v>67</v>
      </c>
      <c r="D188" s="9" t="s">
        <v>24</v>
      </c>
      <c r="E188" s="37"/>
      <c r="F188" s="37" t="s">
        <v>10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15.75">
      <c r="A189" s="23" t="s">
        <v>234</v>
      </c>
      <c r="B189" s="9" t="s">
        <v>64</v>
      </c>
      <c r="C189" s="9" t="s">
        <v>67</v>
      </c>
      <c r="D189" s="9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235</v>
      </c>
      <c r="B190" s="9" t="s">
        <v>108</v>
      </c>
      <c r="C190" s="9" t="s">
        <v>73</v>
      </c>
      <c r="D190" s="42">
        <f>E187/E2</f>
        <v>0.06721397609352424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>
      <c r="A191" s="23" t="s">
        <v>236</v>
      </c>
      <c r="B191" s="9" t="s">
        <v>106</v>
      </c>
      <c r="C191" s="9" t="s">
        <v>67</v>
      </c>
      <c r="D191" s="9" t="s">
        <v>46</v>
      </c>
      <c r="E191" s="37">
        <v>17596.97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237</v>
      </c>
      <c r="B192" s="9" t="s">
        <v>107</v>
      </c>
      <c r="C192" s="9" t="s">
        <v>67</v>
      </c>
      <c r="D192" s="9" t="s">
        <v>24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15.75">
      <c r="A193" s="23" t="s">
        <v>238</v>
      </c>
      <c r="B193" s="9" t="s">
        <v>64</v>
      </c>
      <c r="C193" s="9" t="s">
        <v>67</v>
      </c>
      <c r="D193" s="9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239</v>
      </c>
      <c r="B194" s="9" t="s">
        <v>108</v>
      </c>
      <c r="C194" s="9" t="s">
        <v>73</v>
      </c>
      <c r="D194" s="42">
        <f>E191/E2</f>
        <v>5.778592539077894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>
      <c r="A195" s="23"/>
      <c r="B195" s="9" t="s">
        <v>106</v>
      </c>
      <c r="C195" s="9" t="s">
        <v>67</v>
      </c>
      <c r="D195" s="42" t="s">
        <v>362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/>
      <c r="B196" s="9" t="s">
        <v>107</v>
      </c>
      <c r="C196" s="9" t="s">
        <v>67</v>
      </c>
      <c r="D196" s="42" t="s">
        <v>24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15.75">
      <c r="A197" s="23"/>
      <c r="B197" s="9" t="s">
        <v>64</v>
      </c>
      <c r="C197" s="9" t="s">
        <v>67</v>
      </c>
      <c r="D197" s="42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/>
      <c r="B198" s="9" t="s">
        <v>108</v>
      </c>
      <c r="C198" s="9" t="s">
        <v>73</v>
      </c>
      <c r="D198" s="42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47.25">
      <c r="A199" s="38" t="s">
        <v>273</v>
      </c>
      <c r="B199" s="20" t="s">
        <v>104</v>
      </c>
      <c r="C199" s="20" t="s">
        <v>67</v>
      </c>
      <c r="D199" s="20" t="s">
        <v>47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8.75">
      <c r="A200" s="23" t="s">
        <v>240</v>
      </c>
      <c r="B200" s="9" t="s">
        <v>105</v>
      </c>
      <c r="C200" s="9" t="s">
        <v>73</v>
      </c>
      <c r="D200" s="9">
        <f>E201+E205+E209+E213+E217+E221+E225+E229+E233+E237</f>
        <v>18047.199999999997</v>
      </c>
      <c r="E200" s="37"/>
      <c r="F200" s="29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241</v>
      </c>
      <c r="B201" s="9" t="s">
        <v>106</v>
      </c>
      <c r="C201" s="9" t="s">
        <v>67</v>
      </c>
      <c r="D201" s="9" t="s">
        <v>48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269</v>
      </c>
      <c r="B202" s="9" t="s">
        <v>107</v>
      </c>
      <c r="C202" s="9" t="s">
        <v>67</v>
      </c>
      <c r="D202" s="9" t="s">
        <v>24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242</v>
      </c>
      <c r="B203" s="9" t="s">
        <v>64</v>
      </c>
      <c r="C203" s="9" t="s">
        <v>67</v>
      </c>
      <c r="D203" s="9" t="s">
        <v>10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243</v>
      </c>
      <c r="B204" s="9" t="s">
        <v>108</v>
      </c>
      <c r="C204" s="9" t="s">
        <v>73</v>
      </c>
      <c r="D204" s="9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 t="s">
        <v>244</v>
      </c>
      <c r="B205" s="9" t="s">
        <v>106</v>
      </c>
      <c r="C205" s="9" t="s">
        <v>67</v>
      </c>
      <c r="D205" s="9" t="s">
        <v>50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245</v>
      </c>
      <c r="B206" s="9" t="s">
        <v>107</v>
      </c>
      <c r="C206" s="9" t="s">
        <v>67</v>
      </c>
      <c r="D206" s="9" t="s">
        <v>24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 t="s">
        <v>246</v>
      </c>
      <c r="B207" s="9" t="s">
        <v>64</v>
      </c>
      <c r="C207" s="9" t="s">
        <v>67</v>
      </c>
      <c r="D207" s="9" t="s">
        <v>10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247</v>
      </c>
      <c r="B208" s="9" t="s">
        <v>108</v>
      </c>
      <c r="C208" s="9" t="s">
        <v>73</v>
      </c>
      <c r="D208" s="42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 t="s">
        <v>248</v>
      </c>
      <c r="B209" s="9" t="s">
        <v>106</v>
      </c>
      <c r="C209" s="9" t="s">
        <v>67</v>
      </c>
      <c r="D209" s="9" t="s">
        <v>49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 t="s">
        <v>249</v>
      </c>
      <c r="B210" s="9" t="s">
        <v>107</v>
      </c>
      <c r="C210" s="9" t="s">
        <v>67</v>
      </c>
      <c r="D210" s="9" t="s">
        <v>24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 t="s">
        <v>250</v>
      </c>
      <c r="B211" s="9" t="s">
        <v>64</v>
      </c>
      <c r="C211" s="9" t="s">
        <v>67</v>
      </c>
      <c r="D211" s="9" t="s">
        <v>10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251</v>
      </c>
      <c r="B212" s="9" t="s">
        <v>108</v>
      </c>
      <c r="C212" s="9" t="s">
        <v>73</v>
      </c>
      <c r="D212" s="42">
        <f>E209/E2</f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>
      <c r="A213" s="23" t="s">
        <v>252</v>
      </c>
      <c r="B213" s="9" t="s">
        <v>106</v>
      </c>
      <c r="C213" s="9" t="s">
        <v>67</v>
      </c>
      <c r="D213" s="9" t="s">
        <v>274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253</v>
      </c>
      <c r="B214" s="9" t="s">
        <v>107</v>
      </c>
      <c r="C214" s="9" t="s">
        <v>67</v>
      </c>
      <c r="D214" s="9" t="s">
        <v>24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15.75">
      <c r="A215" s="23" t="s">
        <v>254</v>
      </c>
      <c r="B215" s="9" t="s">
        <v>64</v>
      </c>
      <c r="C215" s="9" t="s">
        <v>67</v>
      </c>
      <c r="D215" s="9" t="s">
        <v>10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255</v>
      </c>
      <c r="B216" s="9" t="s">
        <v>108</v>
      </c>
      <c r="C216" s="9" t="s">
        <v>73</v>
      </c>
      <c r="D216" s="9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>
      <c r="A217" s="23" t="s">
        <v>363</v>
      </c>
      <c r="B217" s="9" t="s">
        <v>106</v>
      </c>
      <c r="C217" s="9" t="s">
        <v>67</v>
      </c>
      <c r="D217" s="9" t="s">
        <v>323</v>
      </c>
      <c r="E217" s="37">
        <f>12222.88+5520</f>
        <v>17742.879999999997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256</v>
      </c>
      <c r="B218" s="9" t="s">
        <v>107</v>
      </c>
      <c r="C218" s="9" t="s">
        <v>67</v>
      </c>
      <c r="D218" s="9" t="s">
        <v>24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15.75">
      <c r="A219" s="23" t="s">
        <v>257</v>
      </c>
      <c r="B219" s="9" t="s">
        <v>64</v>
      </c>
      <c r="C219" s="9" t="s">
        <v>67</v>
      </c>
      <c r="D219" s="9" t="s">
        <v>10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258</v>
      </c>
      <c r="B220" s="9" t="s">
        <v>108</v>
      </c>
      <c r="C220" s="9" t="s">
        <v>73</v>
      </c>
      <c r="D220" s="42">
        <f>E217/E2</f>
        <v>5.826507290161565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>
      <c r="A221" s="23" t="s">
        <v>259</v>
      </c>
      <c r="B221" s="9" t="s">
        <v>106</v>
      </c>
      <c r="C221" s="9" t="s">
        <v>67</v>
      </c>
      <c r="D221" s="9" t="s">
        <v>1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260</v>
      </c>
      <c r="B222" s="9" t="s">
        <v>107</v>
      </c>
      <c r="C222" s="9" t="s">
        <v>67</v>
      </c>
      <c r="D222" s="9" t="s">
        <v>24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15.75">
      <c r="A223" s="23" t="s">
        <v>261</v>
      </c>
      <c r="B223" s="9" t="s">
        <v>64</v>
      </c>
      <c r="C223" s="9" t="s">
        <v>67</v>
      </c>
      <c r="D223" s="9" t="s">
        <v>10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262</v>
      </c>
      <c r="B224" s="9" t="s">
        <v>108</v>
      </c>
      <c r="C224" s="9" t="s">
        <v>73</v>
      </c>
      <c r="D224" s="42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>
      <c r="A225" s="23" t="s">
        <v>263</v>
      </c>
      <c r="B225" s="9" t="s">
        <v>106</v>
      </c>
      <c r="C225" s="9" t="s">
        <v>67</v>
      </c>
      <c r="D225" s="9" t="s">
        <v>0</v>
      </c>
      <c r="E225" s="37">
        <v>304.32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264</v>
      </c>
      <c r="B226" s="9" t="s">
        <v>107</v>
      </c>
      <c r="C226" s="9" t="s">
        <v>67</v>
      </c>
      <c r="D226" s="9" t="s">
        <v>24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15.75">
      <c r="A227" s="23" t="s">
        <v>265</v>
      </c>
      <c r="B227" s="9" t="s">
        <v>64</v>
      </c>
      <c r="C227" s="9" t="s">
        <v>67</v>
      </c>
      <c r="D227" s="9" t="s">
        <v>10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266</v>
      </c>
      <c r="B228" s="9" t="s">
        <v>108</v>
      </c>
      <c r="C228" s="9" t="s">
        <v>73</v>
      </c>
      <c r="D228" s="42">
        <f>E225/E2</f>
        <v>0.0999343228687771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>
      <c r="A229" s="23" t="s">
        <v>268</v>
      </c>
      <c r="B229" s="9" t="s">
        <v>106</v>
      </c>
      <c r="C229" s="9" t="s">
        <v>67</v>
      </c>
      <c r="D229" s="9" t="s">
        <v>51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270</v>
      </c>
      <c r="B230" s="9" t="s">
        <v>107</v>
      </c>
      <c r="C230" s="9" t="s">
        <v>67</v>
      </c>
      <c r="D230" s="9" t="s">
        <v>24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15.75">
      <c r="A231" s="23" t="s">
        <v>271</v>
      </c>
      <c r="B231" s="9" t="s">
        <v>64</v>
      </c>
      <c r="C231" s="9" t="s">
        <v>67</v>
      </c>
      <c r="D231" s="9" t="s">
        <v>10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272</v>
      </c>
      <c r="B232" s="9" t="s">
        <v>108</v>
      </c>
      <c r="C232" s="9" t="s">
        <v>73</v>
      </c>
      <c r="D232" s="42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>
      <c r="A233" s="23" t="s">
        <v>275</v>
      </c>
      <c r="B233" s="9" t="s">
        <v>106</v>
      </c>
      <c r="C233" s="9" t="s">
        <v>67</v>
      </c>
      <c r="D233" s="9" t="s">
        <v>52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276</v>
      </c>
      <c r="B234" s="9" t="s">
        <v>107</v>
      </c>
      <c r="C234" s="9" t="s">
        <v>67</v>
      </c>
      <c r="D234" s="9" t="s">
        <v>24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15.75">
      <c r="A235" s="23" t="s">
        <v>277</v>
      </c>
      <c r="B235" s="9" t="s">
        <v>64</v>
      </c>
      <c r="C235" s="9" t="s">
        <v>67</v>
      </c>
      <c r="D235" s="9" t="s">
        <v>10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278</v>
      </c>
      <c r="B236" s="9" t="s">
        <v>108</v>
      </c>
      <c r="C236" s="9" t="s">
        <v>73</v>
      </c>
      <c r="D236" s="42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31.5">
      <c r="A237" s="23" t="s">
        <v>358</v>
      </c>
      <c r="B237" s="9" t="s">
        <v>106</v>
      </c>
      <c r="C237" s="9" t="s">
        <v>67</v>
      </c>
      <c r="D237" s="9" t="s">
        <v>53</v>
      </c>
      <c r="E237" s="37">
        <v>0</v>
      </c>
      <c r="F237" s="37" t="s">
        <v>318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359</v>
      </c>
      <c r="B238" s="9" t="s">
        <v>107</v>
      </c>
      <c r="C238" s="9" t="s">
        <v>67</v>
      </c>
      <c r="D238" s="9" t="s">
        <v>24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15.75">
      <c r="A239" s="23" t="s">
        <v>360</v>
      </c>
      <c r="B239" s="9" t="s">
        <v>64</v>
      </c>
      <c r="C239" s="9" t="s">
        <v>67</v>
      </c>
      <c r="D239" s="9" t="s">
        <v>310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361</v>
      </c>
      <c r="B240" s="9" t="s">
        <v>108</v>
      </c>
      <c r="C240" s="9" t="s">
        <v>73</v>
      </c>
      <c r="D240" s="42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/>
      <c r="B241" s="20" t="s">
        <v>267</v>
      </c>
      <c r="C241" s="9" t="s">
        <v>73</v>
      </c>
      <c r="D241" s="30">
        <f>SUM(D28,D34,D60,D66,D72,D84,D90,D100,D158,D200,D78)</f>
        <v>265372.5301104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4" ht="15.75">
      <c r="A242" s="45" t="s">
        <v>279</v>
      </c>
      <c r="B242" s="45"/>
      <c r="C242" s="45"/>
      <c r="D242" s="45"/>
    </row>
    <row r="243" spans="1:4" ht="15.75">
      <c r="A243" s="7" t="s">
        <v>280</v>
      </c>
      <c r="B243" s="8" t="s">
        <v>281</v>
      </c>
      <c r="C243" s="8" t="s">
        <v>282</v>
      </c>
      <c r="D243" s="43">
        <f>'[1]Управл 2017'!$AA$47</f>
        <v>3</v>
      </c>
    </row>
    <row r="244" spans="1:4" ht="15.75">
      <c r="A244" s="7" t="s">
        <v>283</v>
      </c>
      <c r="B244" s="8" t="s">
        <v>284</v>
      </c>
      <c r="C244" s="8" t="s">
        <v>282</v>
      </c>
      <c r="D244" s="43">
        <f>'[1]Управл 2017'!$AB$47</f>
        <v>3</v>
      </c>
    </row>
    <row r="245" spans="1:4" ht="15.75">
      <c r="A245" s="7" t="s">
        <v>285</v>
      </c>
      <c r="B245" s="8" t="s">
        <v>286</v>
      </c>
      <c r="C245" s="8" t="s">
        <v>282</v>
      </c>
      <c r="D245" s="8">
        <v>0</v>
      </c>
    </row>
    <row r="246" spans="1:4" ht="15.75">
      <c r="A246" s="7" t="s">
        <v>287</v>
      </c>
      <c r="B246" s="8" t="s">
        <v>288</v>
      </c>
      <c r="C246" s="8" t="s">
        <v>73</v>
      </c>
      <c r="D246" s="40">
        <v>-17077.12</v>
      </c>
    </row>
    <row r="247" spans="1:4" ht="15.75">
      <c r="A247" s="45" t="s">
        <v>289</v>
      </c>
      <c r="B247" s="45"/>
      <c r="C247" s="45"/>
      <c r="D247" s="45"/>
    </row>
    <row r="248" spans="1:5" ht="15.75">
      <c r="A248" s="7" t="s">
        <v>290</v>
      </c>
      <c r="B248" s="8" t="s">
        <v>72</v>
      </c>
      <c r="C248" s="8" t="s">
        <v>73</v>
      </c>
      <c r="D248" s="8">
        <v>0</v>
      </c>
      <c r="E248" s="3" t="s">
        <v>364</v>
      </c>
    </row>
    <row r="249" spans="1:5" ht="15.75">
      <c r="A249" s="7" t="s">
        <v>291</v>
      </c>
      <c r="B249" s="8" t="s">
        <v>74</v>
      </c>
      <c r="C249" s="8" t="s">
        <v>73</v>
      </c>
      <c r="D249" s="8">
        <v>0</v>
      </c>
      <c r="E249" s="3" t="s">
        <v>364</v>
      </c>
    </row>
    <row r="250" spans="1:5" ht="15.75">
      <c r="A250" s="7" t="s">
        <v>292</v>
      </c>
      <c r="B250" s="8" t="s">
        <v>76</v>
      </c>
      <c r="C250" s="8" t="s">
        <v>73</v>
      </c>
      <c r="D250" s="8">
        <v>0</v>
      </c>
      <c r="E250" s="3" t="s">
        <v>364</v>
      </c>
    </row>
    <row r="251" spans="1:5" ht="15.75">
      <c r="A251" s="7" t="s">
        <v>293</v>
      </c>
      <c r="B251" s="8" t="s">
        <v>99</v>
      </c>
      <c r="C251" s="8" t="s">
        <v>73</v>
      </c>
      <c r="D251" s="8">
        <v>0</v>
      </c>
      <c r="E251" s="3" t="s">
        <v>364</v>
      </c>
    </row>
    <row r="252" spans="1:5" ht="15.75">
      <c r="A252" s="7" t="s">
        <v>294</v>
      </c>
      <c r="B252" s="8" t="s">
        <v>295</v>
      </c>
      <c r="C252" s="8" t="s">
        <v>73</v>
      </c>
      <c r="D252" s="8">
        <v>0</v>
      </c>
      <c r="E252" s="3" t="s">
        <v>364</v>
      </c>
    </row>
    <row r="253" spans="1:5" ht="15.75">
      <c r="A253" s="7" t="s">
        <v>296</v>
      </c>
      <c r="B253" s="8" t="s">
        <v>101</v>
      </c>
      <c r="C253" s="8" t="s">
        <v>73</v>
      </c>
      <c r="D253" s="8">
        <v>0</v>
      </c>
      <c r="E253" s="3" t="s">
        <v>364</v>
      </c>
    </row>
    <row r="254" spans="1:4" ht="15.75">
      <c r="A254" s="45" t="s">
        <v>297</v>
      </c>
      <c r="B254" s="45"/>
      <c r="C254" s="45"/>
      <c r="D254" s="45"/>
    </row>
    <row r="255" spans="1:4" ht="15.75">
      <c r="A255" s="7" t="s">
        <v>298</v>
      </c>
      <c r="B255" s="8" t="s">
        <v>281</v>
      </c>
      <c r="C255" s="8" t="s">
        <v>282</v>
      </c>
      <c r="D255" s="8">
        <v>0</v>
      </c>
    </row>
    <row r="256" spans="1:4" ht="15.75">
      <c r="A256" s="7" t="s">
        <v>299</v>
      </c>
      <c r="B256" s="8" t="s">
        <v>284</v>
      </c>
      <c r="C256" s="8" t="s">
        <v>282</v>
      </c>
      <c r="D256" s="8">
        <v>0</v>
      </c>
    </row>
    <row r="257" spans="1:4" ht="15.75">
      <c r="A257" s="7" t="s">
        <v>300</v>
      </c>
      <c r="B257" s="8" t="s">
        <v>301</v>
      </c>
      <c r="C257" s="8" t="s">
        <v>282</v>
      </c>
      <c r="D257" s="8">
        <v>0</v>
      </c>
    </row>
    <row r="258" spans="1:4" ht="15.75">
      <c r="A258" s="7" t="s">
        <v>302</v>
      </c>
      <c r="B258" s="8" t="s">
        <v>288</v>
      </c>
      <c r="C258" s="8" t="s">
        <v>73</v>
      </c>
      <c r="D258" s="8">
        <v>0</v>
      </c>
    </row>
    <row r="259" spans="1:4" ht="15.75">
      <c r="A259" s="45" t="s">
        <v>303</v>
      </c>
      <c r="B259" s="45"/>
      <c r="C259" s="45"/>
      <c r="D259" s="45"/>
    </row>
    <row r="260" spans="1:4" ht="15.75">
      <c r="A260" s="7" t="s">
        <v>304</v>
      </c>
      <c r="B260" s="8" t="s">
        <v>305</v>
      </c>
      <c r="C260" s="8" t="s">
        <v>282</v>
      </c>
      <c r="D260" s="8">
        <v>21</v>
      </c>
    </row>
    <row r="261" spans="1:4" ht="15.75">
      <c r="A261" s="7" t="s">
        <v>306</v>
      </c>
      <c r="B261" s="8" t="s">
        <v>307</v>
      </c>
      <c r="C261" s="8" t="s">
        <v>282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73</v>
      </c>
      <c r="D262" s="8">
        <v>34400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2020-03-24T06:05:51Z</dcterms:modified>
  <cp:category/>
  <cp:version/>
  <cp:contentType/>
  <cp:contentStatus/>
</cp:coreProperties>
</file>