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<sst xmlns="http://schemas.openxmlformats.org/spreadsheetml/2006/main" count="939" uniqueCount="375">
  <si>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</si>
  <si>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</si>
  <si>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</si>
  <si>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</si>
  <si>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</si>
  <si>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</si>
  <si>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</si>
  <si>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</si>
  <si>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</si>
  <si>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</si>
  <si>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</si>
  <si>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</si>
  <si>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</si>
  <si>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</si>
  <si>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</si>
  <si>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</si>
  <si>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</si>
  <si>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</si>
  <si>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</si>
  <si>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</si>
  <si>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</si>
  <si>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</si>
  <si>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</si>
  <si>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</si>
  <si>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</si>
  <si>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</si>
  <si>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</si>
  <si>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</si>
  <si>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</si>
  <si>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</si>
  <si>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</si>
  <si>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</si>
  <si>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</si>
  <si>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</si>
  <si>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</si>
  <si>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</si>
  <si>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</si>
  <si>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</si>
  <si>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</si>
  <si>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</si>
  <si>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</si>
  <si>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</si>
  <si>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</si>
  <si>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</si>
  <si>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</si>
  <si>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</si>
  <si>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</si>
  <si>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</si>
  <si>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</si>
  <si>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</si>
  <si>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</si>
  <si>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</si>
  <si>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</si>
  <si>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</si>
  <si>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</si>
  <si>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</si>
  <si>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</si>
  <si>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</si>
  <si>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</si>
  <si>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</si>
  <si>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</si>
  <si>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</si>
  <si>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</si>
  <si>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</si>
  <si>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</si>
  <si>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</si>
  <si>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</si>
  <si>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</si>
  <si>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</si>
  <si>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</si>
  <si>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</si>
  <si>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</si>
  <si>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</si>
  <si>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</si>
  <si>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</si>
  <si>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</si>
  <si>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</si>
  <si>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</si>
  <si>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</si>
  <si>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</si>
  <si>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</si>
  <si>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</si>
  <si>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</si>
  <si>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</si>
  <si>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</si>
  <si>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</si>
  <si>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</si>
  <si>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</si>
  <si>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</si>
  <si>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</si>
  <si>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</si>
  <si>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</si>
  <si>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</si>
  <si>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</si>
  <si>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</si>
  <si>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</si>
  <si>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</si>
  <si>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</si>
  <si>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</si>
  <si>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</si>
  <si>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</si>
  <si>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</si>
  <si>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</si>
  <si>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</si>
  <si>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</si>
  <si>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</si>
  <si>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</si>
  <si>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</si>
  <si>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</si>
  <si>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</si>
  <si>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</si>
  <si>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</si>
  <si>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</si>
  <si>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</si>
  <si>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</si>
  <si>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</si>
  <si>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</si>
  <si>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</si>
  <si>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</si>
  <si>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</si>
  <si>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</si>
  <si>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</si>
  <si>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</si>
  <si>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</si>
  <si>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</si>
  <si>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</si>
  <si>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</si>
  <si>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</si>
  <si>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</si>
  <si>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</si>
  <si>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</si>
  <si>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</si>
  <si>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</si>
  <si>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</si>
  <si>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</si>
  <si>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</si>
  <si>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</si>
  <si>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</si>
  <si>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</si>
  <si>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</si>
  <si>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</si>
  <si>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</si>
  <si>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</si>
  <si>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</si>
  <si>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</si>
  <si>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</si>
  <si>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</si>
  <si>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</si>
  <si>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</si>
  <si>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</si>
  <si>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</si>
  <si>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</si>
  <si>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</si>
  <si>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</si>
  <si>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</si>
  <si>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</si>
  <si>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</si>
  <si>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</si>
  <si>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</si>
  <si>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</si>
  <si>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</si>
  <si>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</si>
  <si>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</si>
  <si>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</si>
  <si>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</si>
  <si>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</si>
  <si>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</si>
  <si>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</si>
  <si>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</si>
  <si>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</si>
  <si>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</si>
  <si>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</si>
  <si>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</si>
  <si>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</si>
  <si>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</si>
  <si>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</si>
  <si>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</si>
  <si>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</si>
  <si>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</si>
  <si>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</si>
  <si>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</si>
  <si>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</si>
  <si>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</si>
  <si>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</si>
  <si>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</si>
  <si>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</si>
  <si>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</si>
  <si>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</si>
  <si>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</si>
  <si>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</si>
  <si>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</si>
  <si>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</si>
  <si>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</si>
  <si>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</si>
  <si>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</si>
  <si>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</si>
  <si>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</si>
  <si>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</si>
  <si>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</si>
  <si>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</si>
  <si>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</si>
  <si>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</si>
  <si>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</si>
  <si>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</si>
  <si>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</si>
  <si>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</si>
  <si>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</si>
  <si>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</si>
  <si>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</si>
  <si>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</si>
  <si>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</si>
  <si>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</si>
  <si>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</si>
  <si>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</si>
  <si>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</si>
  <si>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</si>
  <si>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</si>
  <si>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</si>
  <si>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</si>
  <si>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</si>
  <si>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</si>
  <si>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</si>
  <si>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</si>
  <si>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</si>
  <si>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</si>
  <si>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</si>
  <si>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</si>
  <si>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</si>
  <si>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</si>
  <si>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</si>
  <si>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</si>
  <si>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</si>
  <si>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</si>
  <si>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</si>
  <si>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</si>
  <si>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</si>
  <si>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</si>
  <si>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</si>
  <si>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</si>
  <si>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</si>
  <si>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</si>
  <si>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</si>
  <si>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</si>
  <si>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</si>
  <si>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</si>
  <si>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</si>
  <si>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</si>
  <si>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</si>
  <si>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</si>
  <si>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</si>
  <si>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</si>
  <si>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</si>
  <si>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</si>
  <si>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</si>
  <si>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</si>
  <si>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</si>
  <si>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</si>
  <si>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</si>
  <si>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</si>
  <si>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</si>
  <si>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</si>
  <si>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</si>
  <si>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</si>
  <si>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</si>
  <si>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</si>
  <si>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</si>
  <si>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</si>
  <si>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</si>
  <si>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</si>
  <si>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</si>
  <si>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</si>
  <si>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</si>
  <si>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</si>
  <si>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</si>
  <si>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</si>
  <si>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</si>
  <si>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</si>
  <si>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</si>
  <si>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</si>
  <si>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</si>
  <si>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</si>
  <si>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</si>
  <si>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</si>
  <si>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</si>
  <si>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</si>
  <si>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</si>
  <si>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</si>
  <si>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</si>
  <si>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</si>
  <si>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</si>
  <si>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</si>
  <si>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</si>
  <si>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</si>
  <si>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</si>
  <si>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</si>
  <si>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</si>
  <si>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</si>
  <si>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</si>
  <si>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</si>
  <si>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</si>
  <si>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</si>
  <si>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</si>
  <si>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</si>
  <si>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</si>
  <si>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</si>
  <si>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</si>
  <si>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</si>
  <si>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</si>
  <si>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</si>
  <si>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</si>
  <si>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</si>
  <si>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</si>
  <si>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</si>
  <si>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</si>
  <si>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</si>
  <si>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</si>
  <si>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</si>
  <si>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</si>
  <si>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</si>
  <si>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</si>
  <si>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</si>
  <si>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</si>
  <si>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</si>
  <si>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</si>
  <si>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</si>
  <si>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</si>
  <si>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</si>
  <si>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</si>
  <si>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</si>
  <si>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</si>
  <si>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</si>
  <si>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</si>
  <si>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</si>
  <si>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</si>
  <si>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</si>
  <si>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</si>
  <si>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</si>
  <si>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</si>
  <si>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</si>
  <si>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</si>
  <si>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</si>
  <si>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</si>
  <si>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</si>
  <si>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</si>
  <si>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</si>
  <si>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</si>
  <si>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</si>
  <si>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</si>
  <si>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</si>
  <si>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</si>
  <si>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</si>
  <si>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</si>
  <si>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</si>
  <si>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</si>
  <si>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</si>
  <si>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</si>
  <si>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</si>
  <si>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</si>
  <si>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</si>
  <si>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</si>
  <si>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ДАША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</si>
  <si>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</si>
  <si>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</si>
  <si>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</si>
  <si>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</si>
  <si>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</si>
  <si>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</si>
  <si>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</si>
  <si>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</si>
  <si>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</si>
  <si>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</si>
  <si>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</si>
  <si>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</si>
  <si>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№2А ул. Гайдара А  в  г. Липецке</t>
  </si>
  <si>
    <t>31.03.2020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</si>
</sst>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9;&#1087;&#1088;&#1072;&#1074;&#1083;&#1077;&#1085;&#1080;&#1077;%20&#1059;&#1054;%202018\&#1091;&#1083;.%20&#1043;&#1072;&#1081;&#1076;&#1072;&#1088;&#1072;%20&#1040;,%20&#1076;.%202&#104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3">
          <cell r="P33">
            <v>12694.032</v>
          </cell>
          <cell r="U33">
            <v>14402.844000000001</v>
          </cell>
          <cell r="AA33">
            <v>4</v>
          </cell>
          <cell r="AB33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-156624.39878959995</v>
          </cell>
        </row>
        <row r="25">
          <cell r="D25">
            <v>84095.52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V124">
            <v>76055.3325384</v>
          </cell>
        </row>
        <row r="125">
          <cell r="V125">
            <v>85792.25723520001</v>
          </cell>
        </row>
        <row r="126">
          <cell r="V126">
            <v>19942.64976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8" width="9.140625" style="3" hidden="1" customWidth="1"/>
    <col min="9" max="19" width="0" style="3" hidden="1" customWidth="1"/>
    <col min="20" max="22" width="9.140625" style="3" customWidth="1"/>
    <col min="23" max="16384" width="9.140625" style="4" customWidth="1"/>
  </cols>
  <sheetData>
    <row r="1" ht="15.75">
      <c r="E1" s="3" t="s">
        <v>309</v>
      </c>
    </row>
    <row r="2" spans="1:22" s="6" customFormat="1" ht="33.75" customHeight="1">
      <c r="A2" s="47" t="s">
        <v>373</v>
      </c>
      <c r="B2" s="47"/>
      <c r="C2" s="47"/>
      <c r="D2" s="47"/>
      <c r="E2" s="3">
        <v>1356.2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9" t="s">
        <v>374</v>
      </c>
    </row>
    <row r="6" spans="1:4" ht="15.75">
      <c r="A6" s="7" t="s">
        <v>68</v>
      </c>
      <c r="B6" s="8" t="s">
        <v>69</v>
      </c>
      <c r="C6" s="8" t="s">
        <v>66</v>
      </c>
      <c r="D6" s="9" t="s">
        <v>371</v>
      </c>
    </row>
    <row r="7" spans="1:4" ht="15.75">
      <c r="A7" s="7" t="s">
        <v>56</v>
      </c>
      <c r="B7" s="8" t="s">
        <v>70</v>
      </c>
      <c r="C7" s="8" t="s">
        <v>66</v>
      </c>
      <c r="D7" s="9" t="s">
        <v>372</v>
      </c>
    </row>
    <row r="8" spans="1:4" ht="42.75" customHeight="1">
      <c r="A8" s="46" t="s">
        <v>99</v>
      </c>
      <c r="B8" s="46"/>
      <c r="C8" s="46"/>
      <c r="D8" s="46"/>
    </row>
    <row r="9" spans="1:5" ht="15.75">
      <c r="A9" s="7" t="s">
        <v>57</v>
      </c>
      <c r="B9" s="8" t="s">
        <v>71</v>
      </c>
      <c r="C9" s="8" t="s">
        <v>72</v>
      </c>
      <c r="D9" s="39">
        <f>'[2]по форме'!$D$23</f>
        <v>0</v>
      </c>
      <c r="E9" s="3" t="s">
        <v>369</v>
      </c>
    </row>
    <row r="10" spans="1:5" ht="15.75">
      <c r="A10" s="7" t="s">
        <v>58</v>
      </c>
      <c r="B10" s="8" t="s">
        <v>73</v>
      </c>
      <c r="C10" s="8" t="s">
        <v>72</v>
      </c>
      <c r="D10" s="39">
        <f>'[2]по форме'!$D$24</f>
        <v>-156624.39878959995</v>
      </c>
      <c r="E10" s="1">
        <f>D16-D241</f>
        <v>-52287.506466399995</v>
      </c>
    </row>
    <row r="11" spans="1:5" ht="15.75">
      <c r="A11" s="7" t="s">
        <v>74</v>
      </c>
      <c r="B11" s="8" t="s">
        <v>75</v>
      </c>
      <c r="C11" s="8" t="s">
        <v>72</v>
      </c>
      <c r="D11" s="39">
        <f>'[2]по форме'!$D$25</f>
        <v>84095.52</v>
      </c>
      <c r="E11" s="3" t="s">
        <v>369</v>
      </c>
    </row>
    <row r="12" spans="1:5" ht="31.5">
      <c r="A12" s="7" t="s">
        <v>76</v>
      </c>
      <c r="B12" s="8" t="s">
        <v>77</v>
      </c>
      <c r="C12" s="8" t="s">
        <v>72</v>
      </c>
      <c r="D12" s="39">
        <f>D13+D14+D15</f>
        <v>181790.23953360002</v>
      </c>
      <c r="E12" s="3" t="s">
        <v>360</v>
      </c>
    </row>
    <row r="13" spans="1:5" ht="15.75">
      <c r="A13" s="7" t="s">
        <v>91</v>
      </c>
      <c r="B13" s="10" t="s">
        <v>78</v>
      </c>
      <c r="C13" s="8" t="s">
        <v>72</v>
      </c>
      <c r="D13" s="39">
        <f>'[3]УК 2019'!$V$125</f>
        <v>85792.25723520001</v>
      </c>
      <c r="E13" s="3" t="s">
        <v>360</v>
      </c>
    </row>
    <row r="14" spans="1:5" ht="15.75">
      <c r="A14" s="7" t="s">
        <v>92</v>
      </c>
      <c r="B14" s="10" t="s">
        <v>79</v>
      </c>
      <c r="C14" s="8" t="s">
        <v>72</v>
      </c>
      <c r="D14" s="39">
        <f>'[3]УК 2019'!$V$124</f>
        <v>76055.3325384</v>
      </c>
      <c r="E14" s="3" t="s">
        <v>360</v>
      </c>
    </row>
    <row r="15" spans="1:5" ht="15.75">
      <c r="A15" s="7" t="s">
        <v>93</v>
      </c>
      <c r="B15" s="10" t="s">
        <v>80</v>
      </c>
      <c r="C15" s="8" t="s">
        <v>72</v>
      </c>
      <c r="D15" s="39">
        <f>'[3]УК 2019'!$V$126</f>
        <v>19942.64976</v>
      </c>
      <c r="E15" s="3" t="s">
        <v>360</v>
      </c>
    </row>
    <row r="16" spans="1:6" ht="15.75">
      <c r="A16" s="10" t="s">
        <v>81</v>
      </c>
      <c r="B16" s="10" t="s">
        <v>82</v>
      </c>
      <c r="C16" s="10" t="s">
        <v>72</v>
      </c>
      <c r="D16" s="32">
        <f>D17</f>
        <v>92859.13953360001</v>
      </c>
      <c r="E16" s="3">
        <v>150621.73</v>
      </c>
      <c r="F16" s="3" t="s">
        <v>369</v>
      </c>
    </row>
    <row r="17" spans="1:5" ht="31.5">
      <c r="A17" s="10" t="s">
        <v>59</v>
      </c>
      <c r="B17" s="10" t="s">
        <v>94</v>
      </c>
      <c r="C17" s="10" t="s">
        <v>72</v>
      </c>
      <c r="D17" s="32">
        <f>D12-D25+D246+D262</f>
        <v>92859.13953360001</v>
      </c>
      <c r="E17" s="3" t="s">
        <v>369</v>
      </c>
    </row>
    <row r="18" spans="1:4" ht="31.5">
      <c r="A18" s="10" t="s">
        <v>365</v>
      </c>
      <c r="B18" s="10" t="s">
        <v>366</v>
      </c>
      <c r="C18" s="10" t="s">
        <v>72</v>
      </c>
      <c r="D18" s="32">
        <v>0</v>
      </c>
    </row>
    <row r="19" spans="1:4" ht="15.75">
      <c r="A19" s="10" t="s">
        <v>367</v>
      </c>
      <c r="B19" s="10" t="s">
        <v>368</v>
      </c>
      <c r="C19" s="10" t="s">
        <v>72</v>
      </c>
      <c r="D19" s="32">
        <v>0</v>
      </c>
    </row>
    <row r="20" spans="1:4" ht="15.75">
      <c r="A20" s="10" t="s">
        <v>60</v>
      </c>
      <c r="B20" s="10" t="s">
        <v>83</v>
      </c>
      <c r="C20" s="10" t="s">
        <v>72</v>
      </c>
      <c r="D20" s="32">
        <v>0</v>
      </c>
    </row>
    <row r="21" spans="1:4" ht="15.75">
      <c r="A21" s="10" t="s">
        <v>84</v>
      </c>
      <c r="B21" s="10" t="s">
        <v>85</v>
      </c>
      <c r="C21" s="10" t="s">
        <v>72</v>
      </c>
      <c r="D21" s="32">
        <v>0</v>
      </c>
    </row>
    <row r="22" spans="1:5" ht="15.75">
      <c r="A22" s="10" t="s">
        <v>86</v>
      </c>
      <c r="B22" s="10" t="s">
        <v>87</v>
      </c>
      <c r="C22" s="10" t="s">
        <v>72</v>
      </c>
      <c r="D22" s="32">
        <f>D16+D10+D9</f>
        <v>-63765.25925599993</v>
      </c>
      <c r="E22" s="3" t="s">
        <v>369</v>
      </c>
    </row>
    <row r="23" spans="1:4" ht="15.75">
      <c r="A23" s="10" t="s">
        <v>88</v>
      </c>
      <c r="B23" s="10" t="s">
        <v>95</v>
      </c>
      <c r="C23" s="10" t="s">
        <v>72</v>
      </c>
      <c r="D23" s="32">
        <v>1.35</v>
      </c>
    </row>
    <row r="24" spans="1:5" ht="15.75">
      <c r="A24" s="10" t="s">
        <v>89</v>
      </c>
      <c r="B24" s="10" t="s">
        <v>96</v>
      </c>
      <c r="C24" s="10" t="s">
        <v>72</v>
      </c>
      <c r="D24" s="32">
        <f>D22-D241</f>
        <v>-208911.90525599994</v>
      </c>
      <c r="E24" s="3" t="s">
        <v>369</v>
      </c>
    </row>
    <row r="25" spans="1:5" ht="15.75">
      <c r="A25" s="10" t="s">
        <v>90</v>
      </c>
      <c r="B25" s="10" t="s">
        <v>97</v>
      </c>
      <c r="C25" s="10" t="s">
        <v>72</v>
      </c>
      <c r="D25" s="32">
        <v>85291.74</v>
      </c>
      <c r="E25" s="1"/>
    </row>
    <row r="26" spans="1:22" s="11" customFormat="1" ht="35.25" customHeight="1">
      <c r="A26" s="48" t="s">
        <v>98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2" t="s">
        <v>109</v>
      </c>
      <c r="B27" s="13" t="s">
        <v>100</v>
      </c>
      <c r="C27" s="13" t="s">
        <v>66</v>
      </c>
      <c r="D27" s="13" t="s">
        <v>8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105</v>
      </c>
      <c r="B28" s="18" t="s">
        <v>101</v>
      </c>
      <c r="C28" s="18" t="s">
        <v>72</v>
      </c>
      <c r="D28" s="40">
        <f>E28</f>
        <v>14402.844000000001</v>
      </c>
      <c r="E28" s="33">
        <f>'[1]Управл 2017'!$U$33</f>
        <v>14402.844000000001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106</v>
      </c>
      <c r="B29" s="18" t="s">
        <v>102</v>
      </c>
      <c r="C29" s="18" t="s">
        <v>66</v>
      </c>
      <c r="D29" s="18" t="s">
        <v>4</v>
      </c>
      <c r="E29" s="14" t="s">
        <v>369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107</v>
      </c>
      <c r="B30" s="18" t="s">
        <v>103</v>
      </c>
      <c r="C30" s="18" t="s">
        <v>66</v>
      </c>
      <c r="D30" s="18" t="s">
        <v>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108</v>
      </c>
      <c r="B31" s="18" t="s">
        <v>63</v>
      </c>
      <c r="C31" s="18" t="s">
        <v>66</v>
      </c>
      <c r="D31" s="18" t="s">
        <v>10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110</v>
      </c>
      <c r="B32" s="18" t="s">
        <v>104</v>
      </c>
      <c r="C32" s="18" t="s">
        <v>72</v>
      </c>
      <c r="D32" s="41">
        <f>E28/E2</f>
        <v>10.620000000000001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38" t="s">
        <v>111</v>
      </c>
      <c r="B33" s="20" t="s">
        <v>100</v>
      </c>
      <c r="C33" s="20" t="s">
        <v>66</v>
      </c>
      <c r="D33" s="20" t="s">
        <v>11</v>
      </c>
      <c r="E33" s="37" t="s">
        <v>311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112</v>
      </c>
      <c r="B34" s="9" t="s">
        <v>101</v>
      </c>
      <c r="C34" s="9" t="s">
        <v>72</v>
      </c>
      <c r="D34" s="3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113</v>
      </c>
      <c r="B35" s="9" t="s">
        <v>102</v>
      </c>
      <c r="C35" s="9" t="s">
        <v>66</v>
      </c>
      <c r="D35" s="9" t="s">
        <v>12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114</v>
      </c>
      <c r="B36" s="9" t="s">
        <v>103</v>
      </c>
      <c r="C36" s="9" t="s">
        <v>66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115</v>
      </c>
      <c r="B37" s="9" t="s">
        <v>63</v>
      </c>
      <c r="C37" s="9" t="s">
        <v>66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116</v>
      </c>
      <c r="B38" s="9" t="s">
        <v>104</v>
      </c>
      <c r="C38" s="9" t="s">
        <v>72</v>
      </c>
      <c r="D38" s="36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117</v>
      </c>
      <c r="B39" s="9" t="s">
        <v>102</v>
      </c>
      <c r="C39" s="9" t="s">
        <v>66</v>
      </c>
      <c r="D39" s="9" t="s">
        <v>310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118</v>
      </c>
      <c r="B40" s="9" t="s">
        <v>103</v>
      </c>
      <c r="C40" s="9" t="s">
        <v>66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119</v>
      </c>
      <c r="B41" s="9" t="s">
        <v>63</v>
      </c>
      <c r="C41" s="9" t="s">
        <v>66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120</v>
      </c>
      <c r="B42" s="9" t="s">
        <v>104</v>
      </c>
      <c r="C42" s="9" t="s">
        <v>72</v>
      </c>
      <c r="D42" s="36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121</v>
      </c>
      <c r="B43" s="9" t="s">
        <v>102</v>
      </c>
      <c r="C43" s="9" t="s">
        <v>66</v>
      </c>
      <c r="D43" s="9" t="s">
        <v>13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122</v>
      </c>
      <c r="B44" s="9" t="s">
        <v>103</v>
      </c>
      <c r="C44" s="9" t="s">
        <v>66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123</v>
      </c>
      <c r="B45" s="9" t="s">
        <v>63</v>
      </c>
      <c r="C45" s="9" t="s">
        <v>66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124</v>
      </c>
      <c r="B46" s="9" t="s">
        <v>104</v>
      </c>
      <c r="C46" s="9" t="s">
        <v>72</v>
      </c>
      <c r="D46" s="3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323</v>
      </c>
      <c r="B47" s="9" t="s">
        <v>102</v>
      </c>
      <c r="C47" s="9" t="s">
        <v>66</v>
      </c>
      <c r="D47" s="9" t="s">
        <v>14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324</v>
      </c>
      <c r="B48" s="9" t="s">
        <v>103</v>
      </c>
      <c r="C48" s="9" t="s">
        <v>66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325</v>
      </c>
      <c r="B49" s="9" t="s">
        <v>63</v>
      </c>
      <c r="C49" s="9" t="s">
        <v>66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326</v>
      </c>
      <c r="B50" s="9" t="s">
        <v>104</v>
      </c>
      <c r="C50" s="9" t="s">
        <v>72</v>
      </c>
      <c r="D50" s="36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327</v>
      </c>
      <c r="B51" s="9" t="s">
        <v>102</v>
      </c>
      <c r="C51" s="9" t="s">
        <v>66</v>
      </c>
      <c r="D51" s="36" t="s">
        <v>313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328</v>
      </c>
      <c r="B52" s="9" t="s">
        <v>103</v>
      </c>
      <c r="C52" s="9" t="s">
        <v>66</v>
      </c>
      <c r="D52" s="36" t="s">
        <v>143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329</v>
      </c>
      <c r="B53" s="9" t="s">
        <v>63</v>
      </c>
      <c r="C53" s="9" t="s">
        <v>66</v>
      </c>
      <c r="D53" s="36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330</v>
      </c>
      <c r="B54" s="9" t="s">
        <v>104</v>
      </c>
      <c r="C54" s="9" t="s">
        <v>72</v>
      </c>
      <c r="D54" s="36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331</v>
      </c>
      <c r="B55" s="9" t="s">
        <v>102</v>
      </c>
      <c r="C55" s="9" t="s">
        <v>66</v>
      </c>
      <c r="D55" s="36" t="s">
        <v>312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332</v>
      </c>
      <c r="B56" s="9" t="s">
        <v>103</v>
      </c>
      <c r="C56" s="9" t="s">
        <v>66</v>
      </c>
      <c r="D56" s="36" t="s">
        <v>143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333</v>
      </c>
      <c r="B57" s="9" t="s">
        <v>63</v>
      </c>
      <c r="C57" s="9" t="s">
        <v>66</v>
      </c>
      <c r="D57" s="36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334</v>
      </c>
      <c r="B58" s="9" t="s">
        <v>104</v>
      </c>
      <c r="C58" s="9" t="s">
        <v>72</v>
      </c>
      <c r="D58" s="36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125</v>
      </c>
      <c r="B59" s="20" t="s">
        <v>100</v>
      </c>
      <c r="C59" s="20" t="s">
        <v>66</v>
      </c>
      <c r="D59" s="20" t="s">
        <v>16</v>
      </c>
      <c r="E59" s="3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126</v>
      </c>
      <c r="B60" s="9" t="s">
        <v>101</v>
      </c>
      <c r="C60" s="9" t="s">
        <v>72</v>
      </c>
      <c r="D60" s="36">
        <f>E60</f>
        <v>12694.032</v>
      </c>
      <c r="E60" s="34">
        <f>'[1]Управл 2017'!$P$33</f>
        <v>12694.032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127</v>
      </c>
      <c r="B61" s="9" t="s">
        <v>102</v>
      </c>
      <c r="C61" s="9" t="s">
        <v>66</v>
      </c>
      <c r="D61" s="9" t="s">
        <v>17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128</v>
      </c>
      <c r="B62" s="9" t="s">
        <v>103</v>
      </c>
      <c r="C62" s="9" t="s">
        <v>66</v>
      </c>
      <c r="D62" s="9" t="s">
        <v>18</v>
      </c>
      <c r="E62" s="37" t="s">
        <v>369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129</v>
      </c>
      <c r="B63" s="9" t="s">
        <v>63</v>
      </c>
      <c r="C63" s="9" t="s">
        <v>66</v>
      </c>
      <c r="D63" s="9" t="s">
        <v>10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130</v>
      </c>
      <c r="B64" s="9" t="s">
        <v>104</v>
      </c>
      <c r="C64" s="9" t="s">
        <v>72</v>
      </c>
      <c r="D64" s="42">
        <f>E60/E2</f>
        <v>9.36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131</v>
      </c>
      <c r="B65" s="20" t="s">
        <v>100</v>
      </c>
      <c r="C65" s="20" t="s">
        <v>66</v>
      </c>
      <c r="D65" s="20" t="s">
        <v>364</v>
      </c>
      <c r="E65" s="37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132</v>
      </c>
      <c r="B66" s="9" t="s">
        <v>101</v>
      </c>
      <c r="C66" s="9" t="s">
        <v>72</v>
      </c>
      <c r="D66" s="9">
        <f>E65</f>
        <v>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133</v>
      </c>
      <c r="B67" s="9" t="s">
        <v>102</v>
      </c>
      <c r="C67" s="9" t="s">
        <v>66</v>
      </c>
      <c r="D67" s="9" t="s">
        <v>364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134</v>
      </c>
      <c r="B68" s="9" t="s">
        <v>103</v>
      </c>
      <c r="C68" s="9" t="s">
        <v>66</v>
      </c>
      <c r="D68" s="9" t="s">
        <v>24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135</v>
      </c>
      <c r="B69" s="9" t="s">
        <v>63</v>
      </c>
      <c r="C69" s="9" t="s">
        <v>66</v>
      </c>
      <c r="D69" s="9" t="s">
        <v>10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136</v>
      </c>
      <c r="B70" s="9" t="s">
        <v>104</v>
      </c>
      <c r="C70" s="9" t="s">
        <v>72</v>
      </c>
      <c r="D70" s="42">
        <f>E65/E2</f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137</v>
      </c>
      <c r="B71" s="20" t="s">
        <v>100</v>
      </c>
      <c r="C71" s="20" t="s">
        <v>66</v>
      </c>
      <c r="D71" s="20" t="s">
        <v>21</v>
      </c>
      <c r="E71" s="37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138</v>
      </c>
      <c r="B72" s="9" t="s">
        <v>101</v>
      </c>
      <c r="C72" s="9" t="s">
        <v>72</v>
      </c>
      <c r="D72" s="9">
        <f>E72</f>
        <v>19942.65</v>
      </c>
      <c r="E72" s="37">
        <v>19942.65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139</v>
      </c>
      <c r="B73" s="9" t="s">
        <v>102</v>
      </c>
      <c r="C73" s="9" t="s">
        <v>66</v>
      </c>
      <c r="D73" s="9" t="s">
        <v>5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140</v>
      </c>
      <c r="B74" s="9" t="s">
        <v>103</v>
      </c>
      <c r="C74" s="9" t="s">
        <v>66</v>
      </c>
      <c r="D74" s="9" t="s">
        <v>18</v>
      </c>
      <c r="E74" s="37" t="s">
        <v>369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141</v>
      </c>
      <c r="B75" s="9" t="s">
        <v>63</v>
      </c>
      <c r="C75" s="9" t="s">
        <v>66</v>
      </c>
      <c r="D75" s="9" t="s">
        <v>10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142</v>
      </c>
      <c r="B76" s="9" t="s">
        <v>104</v>
      </c>
      <c r="C76" s="9" t="s">
        <v>72</v>
      </c>
      <c r="D76" s="42">
        <f>E72/E2</f>
        <v>14.70480017696505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144</v>
      </c>
      <c r="B77" s="20" t="s">
        <v>100</v>
      </c>
      <c r="C77" s="20" t="s">
        <v>66</v>
      </c>
      <c r="D77" s="20" t="s">
        <v>54</v>
      </c>
      <c r="E77" s="37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145</v>
      </c>
      <c r="B78" s="9" t="s">
        <v>101</v>
      </c>
      <c r="C78" s="9" t="s">
        <v>72</v>
      </c>
      <c r="D78" s="9">
        <f>E79</f>
        <v>8767.97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146</v>
      </c>
      <c r="B79" s="9" t="s">
        <v>102</v>
      </c>
      <c r="C79" s="9" t="s">
        <v>66</v>
      </c>
      <c r="D79" s="9" t="s">
        <v>54</v>
      </c>
      <c r="E79" s="37">
        <v>8767.97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147</v>
      </c>
      <c r="B80" s="9" t="s">
        <v>103</v>
      </c>
      <c r="C80" s="9" t="s">
        <v>66</v>
      </c>
      <c r="D80" s="9" t="s">
        <v>143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148</v>
      </c>
      <c r="B81" s="9" t="s">
        <v>63</v>
      </c>
      <c r="C81" s="9" t="s">
        <v>66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149</v>
      </c>
      <c r="B82" s="9" t="s">
        <v>104</v>
      </c>
      <c r="C82" s="9" t="s">
        <v>72</v>
      </c>
      <c r="D82" s="42">
        <f>E79/E2</f>
        <v>6.465101017549033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151</v>
      </c>
      <c r="B83" s="20" t="s">
        <v>100</v>
      </c>
      <c r="C83" s="20" t="s">
        <v>66</v>
      </c>
      <c r="D83" s="20" t="s">
        <v>55</v>
      </c>
      <c r="E83" s="37">
        <f>6353.72+1949.92</f>
        <v>8303.64</v>
      </c>
      <c r="F83" s="21" t="s">
        <v>321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152</v>
      </c>
      <c r="B84" s="9" t="s">
        <v>101</v>
      </c>
      <c r="C84" s="9" t="s">
        <v>72</v>
      </c>
      <c r="D84" s="9">
        <f>E83</f>
        <v>8303.64</v>
      </c>
      <c r="E84" s="37"/>
      <c r="F84" s="37">
        <v>33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153</v>
      </c>
      <c r="B85" s="9" t="s">
        <v>102</v>
      </c>
      <c r="C85" s="9" t="s">
        <v>66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154</v>
      </c>
      <c r="B86" s="9" t="s">
        <v>103</v>
      </c>
      <c r="C86" s="9" t="s">
        <v>66</v>
      </c>
      <c r="D86" s="9" t="s">
        <v>150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155</v>
      </c>
      <c r="B87" s="9" t="s">
        <v>63</v>
      </c>
      <c r="C87" s="9" t="s">
        <v>66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156</v>
      </c>
      <c r="B88" s="9" t="s">
        <v>104</v>
      </c>
      <c r="C88" s="9" t="s">
        <v>72</v>
      </c>
      <c r="D88" s="42">
        <f>E83/F84</f>
        <v>251.62545454545452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158</v>
      </c>
      <c r="B89" s="20" t="s">
        <v>100</v>
      </c>
      <c r="C89" s="20" t="s">
        <v>66</v>
      </c>
      <c r="D89" s="20" t="s">
        <v>23</v>
      </c>
      <c r="E89" s="37"/>
      <c r="F89" s="9" t="s">
        <v>322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159</v>
      </c>
      <c r="B90" s="9" t="s">
        <v>101</v>
      </c>
      <c r="C90" s="9" t="s">
        <v>72</v>
      </c>
      <c r="D90" s="9">
        <f>E91+E95</f>
        <v>314.42</v>
      </c>
      <c r="E90" s="37"/>
      <c r="F90" s="9">
        <v>436.7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160</v>
      </c>
      <c r="B91" s="9" t="s">
        <v>102</v>
      </c>
      <c r="C91" s="9" t="s">
        <v>66</v>
      </c>
      <c r="D91" s="9" t="s">
        <v>7</v>
      </c>
      <c r="E91" s="37">
        <v>0</v>
      </c>
      <c r="F91" s="45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161</v>
      </c>
      <c r="B92" s="9" t="s">
        <v>103</v>
      </c>
      <c r="C92" s="9" t="s">
        <v>66</v>
      </c>
      <c r="D92" s="9" t="s">
        <v>24</v>
      </c>
      <c r="E92" s="37"/>
      <c r="F92" s="45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162</v>
      </c>
      <c r="B93" s="9" t="s">
        <v>63</v>
      </c>
      <c r="C93" s="9" t="s">
        <v>66</v>
      </c>
      <c r="D93" s="9" t="s">
        <v>157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163</v>
      </c>
      <c r="B94" s="9" t="s">
        <v>104</v>
      </c>
      <c r="C94" s="9" t="s">
        <v>72</v>
      </c>
      <c r="D94" s="42">
        <v>0</v>
      </c>
      <c r="E94" s="37"/>
      <c r="F94" s="9" t="s">
        <v>322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164</v>
      </c>
      <c r="B95" s="9" t="s">
        <v>102</v>
      </c>
      <c r="C95" s="9" t="s">
        <v>66</v>
      </c>
      <c r="D95" s="9" t="s">
        <v>6</v>
      </c>
      <c r="E95" s="37">
        <v>314.42</v>
      </c>
      <c r="F95" s="9">
        <f>F90</f>
        <v>436.7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165</v>
      </c>
      <c r="B96" s="9" t="s">
        <v>103</v>
      </c>
      <c r="C96" s="9" t="s">
        <v>66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166</v>
      </c>
      <c r="B97" s="9" t="s">
        <v>63</v>
      </c>
      <c r="C97" s="9" t="s">
        <v>66</v>
      </c>
      <c r="D97" s="9" t="s">
        <v>157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167</v>
      </c>
      <c r="B98" s="9" t="s">
        <v>104</v>
      </c>
      <c r="C98" s="9" t="s">
        <v>72</v>
      </c>
      <c r="D98" s="42">
        <f>E95/F95</f>
        <v>0.7199908403938631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168</v>
      </c>
      <c r="B99" s="20" t="s">
        <v>100</v>
      </c>
      <c r="C99" s="20" t="s">
        <v>66</v>
      </c>
      <c r="D99" s="20" t="s">
        <v>26</v>
      </c>
      <c r="E99" s="37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169</v>
      </c>
      <c r="B100" s="9" t="s">
        <v>101</v>
      </c>
      <c r="C100" s="9" t="s">
        <v>72</v>
      </c>
      <c r="D100" s="36">
        <f>E101+E105+E113+E117+E121+E125+E129+E133+E137+E141+E145+E149+E157+E153+E158+E109</f>
        <v>32809.08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170</v>
      </c>
      <c r="B101" s="9" t="s">
        <v>102</v>
      </c>
      <c r="C101" s="9" t="s">
        <v>66</v>
      </c>
      <c r="D101" s="9" t="s">
        <v>27</v>
      </c>
      <c r="E101" s="37">
        <f>251.44+304.33</f>
        <v>555.77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171</v>
      </c>
      <c r="B102" s="9" t="s">
        <v>103</v>
      </c>
      <c r="C102" s="9" t="s">
        <v>66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172</v>
      </c>
      <c r="B103" s="9" t="s">
        <v>63</v>
      </c>
      <c r="C103" s="9" t="s">
        <v>66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173</v>
      </c>
      <c r="B104" s="9" t="s">
        <v>104</v>
      </c>
      <c r="C104" s="9" t="s">
        <v>72</v>
      </c>
      <c r="D104" s="42">
        <f>E101/E2</f>
        <v>0.4097994396106769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174</v>
      </c>
      <c r="B105" s="9" t="s">
        <v>102</v>
      </c>
      <c r="C105" s="9" t="s">
        <v>66</v>
      </c>
      <c r="D105" s="9" t="s">
        <v>28</v>
      </c>
      <c r="E105" s="34">
        <v>1293.82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175</v>
      </c>
      <c r="B106" s="9" t="s">
        <v>103</v>
      </c>
      <c r="C106" s="9" t="s">
        <v>66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176</v>
      </c>
      <c r="B107" s="9" t="s">
        <v>63</v>
      </c>
      <c r="C107" s="9" t="s">
        <v>66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177</v>
      </c>
      <c r="B108" s="9" t="s">
        <v>104</v>
      </c>
      <c r="C108" s="9" t="s">
        <v>72</v>
      </c>
      <c r="D108" s="42">
        <f>E105/E2</f>
        <v>0.9540038342427369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102</v>
      </c>
      <c r="C109" s="9" t="s">
        <v>66</v>
      </c>
      <c r="D109" s="42" t="s">
        <v>370</v>
      </c>
      <c r="E109" s="37">
        <v>697.09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103</v>
      </c>
      <c r="C110" s="9" t="s">
        <v>66</v>
      </c>
      <c r="D110" s="42" t="s">
        <v>24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63</v>
      </c>
      <c r="C111" s="9" t="s">
        <v>66</v>
      </c>
      <c r="D111" s="42" t="s">
        <v>10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104</v>
      </c>
      <c r="C112" s="9" t="s">
        <v>72</v>
      </c>
      <c r="D112" s="42">
        <f>E109/E2</f>
        <v>0.5140023595339921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178</v>
      </c>
      <c r="B113" s="9" t="s">
        <v>102</v>
      </c>
      <c r="C113" s="9" t="s">
        <v>66</v>
      </c>
      <c r="D113" s="9" t="s">
        <v>3</v>
      </c>
      <c r="E113" s="37">
        <v>931.31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179</v>
      </c>
      <c r="B114" s="9" t="s">
        <v>103</v>
      </c>
      <c r="C114" s="9" t="s">
        <v>66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180</v>
      </c>
      <c r="B115" s="9" t="s">
        <v>63</v>
      </c>
      <c r="C115" s="9" t="s">
        <v>66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181</v>
      </c>
      <c r="B116" s="9" t="s">
        <v>104</v>
      </c>
      <c r="C116" s="9" t="s">
        <v>72</v>
      </c>
      <c r="D116" s="42">
        <f>E113/E2</f>
        <v>0.6867055006636189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182</v>
      </c>
      <c r="B117" s="9" t="s">
        <v>102</v>
      </c>
      <c r="C117" s="9" t="s">
        <v>66</v>
      </c>
      <c r="D117" s="9" t="s">
        <v>2</v>
      </c>
      <c r="E117" s="37">
        <v>12956.06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183</v>
      </c>
      <c r="B118" s="9" t="s">
        <v>103</v>
      </c>
      <c r="C118" s="9" t="s">
        <v>66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184</v>
      </c>
      <c r="B119" s="9" t="s">
        <v>63</v>
      </c>
      <c r="C119" s="9" t="s">
        <v>66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185</v>
      </c>
      <c r="B120" s="9" t="s">
        <v>104</v>
      </c>
      <c r="C120" s="9" t="s">
        <v>72</v>
      </c>
      <c r="D120" s="42">
        <f>E117/E2</f>
        <v>9.553207491520425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186</v>
      </c>
      <c r="B121" s="9" t="s">
        <v>102</v>
      </c>
      <c r="C121" s="9" t="s">
        <v>66</v>
      </c>
      <c r="D121" s="9" t="s">
        <v>32</v>
      </c>
      <c r="E121" s="37">
        <f>2775.87+5607.35</f>
        <v>8383.220000000001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187</v>
      </c>
      <c r="B122" s="9" t="s">
        <v>103</v>
      </c>
      <c r="C122" s="9" t="s">
        <v>66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188</v>
      </c>
      <c r="B123" s="9" t="s">
        <v>63</v>
      </c>
      <c r="C123" s="9" t="s">
        <v>66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189</v>
      </c>
      <c r="B124" s="9" t="s">
        <v>104</v>
      </c>
      <c r="C124" s="9" t="s">
        <v>72</v>
      </c>
      <c r="D124" s="42">
        <f>E121/E2</f>
        <v>6.181403922725263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190</v>
      </c>
      <c r="B125" s="9" t="s">
        <v>102</v>
      </c>
      <c r="C125" s="9" t="s">
        <v>66</v>
      </c>
      <c r="D125" s="9" t="s">
        <v>34</v>
      </c>
      <c r="E125" s="37">
        <f>4619.22</f>
        <v>4619.22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191</v>
      </c>
      <c r="B126" s="9" t="s">
        <v>103</v>
      </c>
      <c r="C126" s="9" t="s">
        <v>66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192</v>
      </c>
      <c r="B127" s="9" t="s">
        <v>63</v>
      </c>
      <c r="C127" s="9" t="s">
        <v>66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193</v>
      </c>
      <c r="B128" s="9" t="s">
        <v>104</v>
      </c>
      <c r="C128" s="9" t="s">
        <v>72</v>
      </c>
      <c r="D128" s="42">
        <f>E125/E2</f>
        <v>3.406002064592243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194</v>
      </c>
      <c r="B129" s="9" t="s">
        <v>102</v>
      </c>
      <c r="C129" s="9" t="s">
        <v>66</v>
      </c>
      <c r="D129" s="9" t="s">
        <v>36</v>
      </c>
      <c r="E129" s="37">
        <v>1004.94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195</v>
      </c>
      <c r="B130" s="9" t="s">
        <v>103</v>
      </c>
      <c r="C130" s="9" t="s">
        <v>66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196</v>
      </c>
      <c r="B131" s="9" t="s">
        <v>63</v>
      </c>
      <c r="C131" s="9" t="s">
        <v>66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197</v>
      </c>
      <c r="B132" s="9" t="s">
        <v>104</v>
      </c>
      <c r="C132" s="9" t="s">
        <v>72</v>
      </c>
      <c r="D132" s="42">
        <f>E129/E2</f>
        <v>0.7409969031116355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198</v>
      </c>
      <c r="B133" s="9" t="s">
        <v>102</v>
      </c>
      <c r="C133" s="9" t="s">
        <v>66</v>
      </c>
      <c r="D133" s="9" t="s">
        <v>37</v>
      </c>
      <c r="E133" s="37">
        <v>978.63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199</v>
      </c>
      <c r="B134" s="9" t="s">
        <v>103</v>
      </c>
      <c r="C134" s="9" t="s">
        <v>66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200</v>
      </c>
      <c r="B135" s="9" t="s">
        <v>63</v>
      </c>
      <c r="C135" s="9" t="s">
        <v>66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201</v>
      </c>
      <c r="B136" s="9" t="s">
        <v>104</v>
      </c>
      <c r="C136" s="9" t="s">
        <v>72</v>
      </c>
      <c r="D136" s="42">
        <f>E133/E2</f>
        <v>0.7215971095708598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335</v>
      </c>
      <c r="B137" s="9" t="s">
        <v>102</v>
      </c>
      <c r="C137" s="9" t="s">
        <v>66</v>
      </c>
      <c r="D137" s="9" t="s">
        <v>318</v>
      </c>
      <c r="E137" s="37">
        <v>1389.02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336</v>
      </c>
      <c r="B138" s="9" t="s">
        <v>103</v>
      </c>
      <c r="C138" s="9" t="s">
        <v>66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337</v>
      </c>
      <c r="B139" s="9" t="s">
        <v>63</v>
      </c>
      <c r="C139" s="9" t="s">
        <v>66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338</v>
      </c>
      <c r="B140" s="9" t="s">
        <v>104</v>
      </c>
      <c r="C140" s="9" t="s">
        <v>72</v>
      </c>
      <c r="D140" s="42">
        <f>E137/E2</f>
        <v>1.0241999705058251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339</v>
      </c>
      <c r="B141" s="9" t="s">
        <v>102</v>
      </c>
      <c r="C141" s="9" t="s">
        <v>66</v>
      </c>
      <c r="D141" s="42" t="s">
        <v>317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340</v>
      </c>
      <c r="B142" s="9" t="s">
        <v>103</v>
      </c>
      <c r="C142" s="9" t="s">
        <v>66</v>
      </c>
      <c r="D142" s="42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341</v>
      </c>
      <c r="B143" s="9" t="s">
        <v>63</v>
      </c>
      <c r="C143" s="9" t="s">
        <v>66</v>
      </c>
      <c r="D143" s="42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342</v>
      </c>
      <c r="B144" s="9" t="s">
        <v>104</v>
      </c>
      <c r="C144" s="9" t="s">
        <v>72</v>
      </c>
      <c r="D144" s="42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343</v>
      </c>
      <c r="B145" s="9" t="s">
        <v>102</v>
      </c>
      <c r="C145" s="9" t="s">
        <v>66</v>
      </c>
      <c r="D145" s="42" t="s">
        <v>319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344</v>
      </c>
      <c r="B146" s="9" t="s">
        <v>103</v>
      </c>
      <c r="C146" s="9" t="s">
        <v>66</v>
      </c>
      <c r="D146" s="42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345</v>
      </c>
      <c r="B147" s="9" t="s">
        <v>63</v>
      </c>
      <c r="C147" s="9" t="s">
        <v>66</v>
      </c>
      <c r="D147" s="42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346</v>
      </c>
      <c r="B148" s="9" t="s">
        <v>104</v>
      </c>
      <c r="C148" s="9" t="s">
        <v>72</v>
      </c>
      <c r="D148" s="42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347</v>
      </c>
      <c r="B149" s="9" t="s">
        <v>102</v>
      </c>
      <c r="C149" s="9" t="s">
        <v>66</v>
      </c>
      <c r="D149" s="42" t="s">
        <v>316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348</v>
      </c>
      <c r="B150" s="9" t="s">
        <v>103</v>
      </c>
      <c r="C150" s="9" t="s">
        <v>66</v>
      </c>
      <c r="D150" s="42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349</v>
      </c>
      <c r="B151" s="9" t="s">
        <v>63</v>
      </c>
      <c r="C151" s="9" t="s">
        <v>66</v>
      </c>
      <c r="D151" s="42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350</v>
      </c>
      <c r="B152" s="9" t="s">
        <v>104</v>
      </c>
      <c r="C152" s="9" t="s">
        <v>72</v>
      </c>
      <c r="D152" s="42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 hidden="1">
      <c r="A153" s="23"/>
      <c r="B153" s="9"/>
      <c r="C153" s="9"/>
      <c r="D153" s="42"/>
      <c r="E153" s="37"/>
      <c r="F153" s="25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 hidden="1">
      <c r="A154" s="23"/>
      <c r="B154" s="9"/>
      <c r="C154" s="9"/>
      <c r="D154" s="42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 hidden="1">
      <c r="A155" s="23"/>
      <c r="B155" s="9"/>
      <c r="C155" s="9"/>
      <c r="D155" s="4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 hidden="1">
      <c r="A156" s="23"/>
      <c r="B156" s="9"/>
      <c r="C156" s="9"/>
      <c r="D156" s="42"/>
      <c r="E156" s="37"/>
      <c r="F156" s="25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31.5">
      <c r="A157" s="23" t="s">
        <v>351</v>
      </c>
      <c r="B157" s="9" t="s">
        <v>102</v>
      </c>
      <c r="C157" s="9" t="s">
        <v>66</v>
      </c>
      <c r="D157" s="9" t="s">
        <v>314</v>
      </c>
      <c r="E157" s="37">
        <v>0</v>
      </c>
      <c r="F157" s="26">
        <v>0</v>
      </c>
      <c r="G157" s="2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352</v>
      </c>
      <c r="B158" s="9" t="s">
        <v>103</v>
      </c>
      <c r="C158" s="9" t="s">
        <v>66</v>
      </c>
      <c r="D158" s="9" t="s">
        <v>24</v>
      </c>
      <c r="E158" s="37">
        <v>0</v>
      </c>
      <c r="F158" s="25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15.75">
      <c r="A159" s="23" t="s">
        <v>353</v>
      </c>
      <c r="B159" s="9" t="s">
        <v>63</v>
      </c>
      <c r="C159" s="9" t="s">
        <v>66</v>
      </c>
      <c r="D159" s="9" t="s">
        <v>10</v>
      </c>
      <c r="E159" s="37"/>
      <c r="F159" s="25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354</v>
      </c>
      <c r="B160" s="9" t="s">
        <v>104</v>
      </c>
      <c r="C160" s="9" t="s">
        <v>72</v>
      </c>
      <c r="D160" s="42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47.25">
      <c r="A161" s="38" t="s">
        <v>202</v>
      </c>
      <c r="B161" s="20" t="s">
        <v>100</v>
      </c>
      <c r="C161" s="20" t="s">
        <v>66</v>
      </c>
      <c r="D161" s="20" t="s">
        <v>38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203</v>
      </c>
      <c r="B162" s="9" t="s">
        <v>101</v>
      </c>
      <c r="C162" s="9" t="s">
        <v>72</v>
      </c>
      <c r="D162" s="9">
        <f>E163+E167+E171+E175+E179+E183+E187+E191+E195</f>
        <v>20368.46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 t="s">
        <v>204</v>
      </c>
      <c r="B163" s="9" t="s">
        <v>102</v>
      </c>
      <c r="C163" s="9" t="s">
        <v>66</v>
      </c>
      <c r="D163" s="9" t="s">
        <v>39</v>
      </c>
      <c r="E163" s="37">
        <v>2148.43</v>
      </c>
      <c r="F163" s="28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205</v>
      </c>
      <c r="B164" s="9" t="s">
        <v>103</v>
      </c>
      <c r="C164" s="9" t="s">
        <v>66</v>
      </c>
      <c r="D164" s="9" t="s">
        <v>40</v>
      </c>
      <c r="E164" s="37"/>
      <c r="F164" s="37" t="s">
        <v>361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 t="s">
        <v>206</v>
      </c>
      <c r="B165" s="9" t="s">
        <v>63</v>
      </c>
      <c r="C165" s="9" t="s">
        <v>66</v>
      </c>
      <c r="D165" s="9" t="s">
        <v>20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207</v>
      </c>
      <c r="B166" s="9" t="s">
        <v>104</v>
      </c>
      <c r="C166" s="9" t="s">
        <v>72</v>
      </c>
      <c r="D166" s="42">
        <f>E163/F163</f>
        <v>2148.43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208</v>
      </c>
      <c r="B167" s="9" t="s">
        <v>102</v>
      </c>
      <c r="C167" s="9" t="s">
        <v>66</v>
      </c>
      <c r="D167" s="9" t="s">
        <v>41</v>
      </c>
      <c r="E167" s="37">
        <v>182.64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209</v>
      </c>
      <c r="B168" s="9" t="s">
        <v>103</v>
      </c>
      <c r="C168" s="9" t="s">
        <v>66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210</v>
      </c>
      <c r="B169" s="9" t="s">
        <v>63</v>
      </c>
      <c r="C169" s="9" t="s">
        <v>66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211</v>
      </c>
      <c r="B170" s="9" t="s">
        <v>104</v>
      </c>
      <c r="C170" s="9" t="s">
        <v>72</v>
      </c>
      <c r="D170" s="42">
        <f>E167/E2</f>
        <v>0.13467040259548738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212</v>
      </c>
      <c r="B171" s="9" t="s">
        <v>102</v>
      </c>
      <c r="C171" s="9" t="s">
        <v>66</v>
      </c>
      <c r="D171" s="9" t="s">
        <v>42</v>
      </c>
      <c r="E171" s="37">
        <v>607.44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213</v>
      </c>
      <c r="B172" s="9" t="s">
        <v>103</v>
      </c>
      <c r="C172" s="9" t="s">
        <v>66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214</v>
      </c>
      <c r="B173" s="9" t="s">
        <v>63</v>
      </c>
      <c r="C173" s="9" t="s">
        <v>66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215</v>
      </c>
      <c r="B174" s="9" t="s">
        <v>104</v>
      </c>
      <c r="C174" s="9" t="s">
        <v>72</v>
      </c>
      <c r="D174" s="42">
        <f>E171/E2</f>
        <v>0.44789854003834245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216</v>
      </c>
      <c r="B175" s="9" t="s">
        <v>102</v>
      </c>
      <c r="C175" s="9" t="s">
        <v>66</v>
      </c>
      <c r="D175" s="9" t="s">
        <v>43</v>
      </c>
      <c r="E175" s="37">
        <v>98.32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217</v>
      </c>
      <c r="B176" s="9" t="s">
        <v>103</v>
      </c>
      <c r="C176" s="9" t="s">
        <v>66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218</v>
      </c>
      <c r="B177" s="9" t="s">
        <v>63</v>
      </c>
      <c r="C177" s="9" t="s">
        <v>66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219</v>
      </c>
      <c r="B178" s="9" t="s">
        <v>104</v>
      </c>
      <c r="C178" s="9" t="s">
        <v>72</v>
      </c>
      <c r="D178" s="42">
        <f>E175/E2</f>
        <v>0.07249668190532368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220</v>
      </c>
      <c r="B179" s="9" t="s">
        <v>102</v>
      </c>
      <c r="C179" s="9" t="s">
        <v>66</v>
      </c>
      <c r="D179" s="9" t="s">
        <v>307</v>
      </c>
      <c r="E179" s="37">
        <v>2449.6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221</v>
      </c>
      <c r="B180" s="9" t="s">
        <v>103</v>
      </c>
      <c r="C180" s="9" t="s">
        <v>66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223</v>
      </c>
      <c r="B181" s="9" t="s">
        <v>63</v>
      </c>
      <c r="C181" s="9" t="s">
        <v>66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224</v>
      </c>
      <c r="B182" s="9" t="s">
        <v>104</v>
      </c>
      <c r="C182" s="9" t="s">
        <v>72</v>
      </c>
      <c r="D182" s="42">
        <f>E179/E2</f>
        <v>1.8062232709039963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225</v>
      </c>
      <c r="B183" s="9" t="s">
        <v>102</v>
      </c>
      <c r="C183" s="9" t="s">
        <v>66</v>
      </c>
      <c r="D183" s="9" t="s">
        <v>44</v>
      </c>
      <c r="E183" s="37">
        <v>1039.19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222</v>
      </c>
      <c r="B184" s="9" t="s">
        <v>103</v>
      </c>
      <c r="C184" s="9" t="s">
        <v>66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226</v>
      </c>
      <c r="B185" s="9" t="s">
        <v>63</v>
      </c>
      <c r="C185" s="9" t="s">
        <v>66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227</v>
      </c>
      <c r="B186" s="9" t="s">
        <v>104</v>
      </c>
      <c r="C186" s="9" t="s">
        <v>72</v>
      </c>
      <c r="D186" s="42">
        <f>E183/E2</f>
        <v>0.7662512903701519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228</v>
      </c>
      <c r="B187" s="9" t="s">
        <v>102</v>
      </c>
      <c r="C187" s="9" t="s">
        <v>66</v>
      </c>
      <c r="D187" s="9" t="s">
        <v>45</v>
      </c>
      <c r="E187" s="37">
        <v>204.68</v>
      </c>
      <c r="F187" s="37" t="s">
        <v>315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229</v>
      </c>
      <c r="B188" s="9" t="s">
        <v>103</v>
      </c>
      <c r="C188" s="9" t="s">
        <v>66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230</v>
      </c>
      <c r="B189" s="9" t="s">
        <v>63</v>
      </c>
      <c r="C189" s="9" t="s">
        <v>66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231</v>
      </c>
      <c r="B190" s="9" t="s">
        <v>104</v>
      </c>
      <c r="C190" s="9" t="s">
        <v>72</v>
      </c>
      <c r="D190" s="42">
        <f>E187/E2</f>
        <v>0.1509216929656393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232</v>
      </c>
      <c r="B191" s="9" t="s">
        <v>102</v>
      </c>
      <c r="C191" s="9" t="s">
        <v>66</v>
      </c>
      <c r="D191" s="9" t="s">
        <v>46</v>
      </c>
      <c r="E191" s="37">
        <v>13638.16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233</v>
      </c>
      <c r="B192" s="9" t="s">
        <v>103</v>
      </c>
      <c r="C192" s="9" t="s">
        <v>66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234</v>
      </c>
      <c r="B193" s="9" t="s">
        <v>63</v>
      </c>
      <c r="C193" s="9" t="s">
        <v>66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235</v>
      </c>
      <c r="B194" s="9" t="s">
        <v>104</v>
      </c>
      <c r="C194" s="9" t="s">
        <v>72</v>
      </c>
      <c r="D194" s="42">
        <f>E191/E2</f>
        <v>10.05615690901047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9" t="s">
        <v>102</v>
      </c>
      <c r="C195" s="9" t="s">
        <v>66</v>
      </c>
      <c r="D195" s="42" t="s">
        <v>359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103</v>
      </c>
      <c r="C196" s="9" t="s">
        <v>66</v>
      </c>
      <c r="D196" s="42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9" t="s">
        <v>63</v>
      </c>
      <c r="C197" s="9" t="s">
        <v>66</v>
      </c>
      <c r="D197" s="42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9" t="s">
        <v>104</v>
      </c>
      <c r="C198" s="9" t="s">
        <v>72</v>
      </c>
      <c r="D198" s="42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270</v>
      </c>
      <c r="B199" s="20" t="s">
        <v>100</v>
      </c>
      <c r="C199" s="20" t="s">
        <v>66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236</v>
      </c>
      <c r="B200" s="9" t="s">
        <v>101</v>
      </c>
      <c r="C200" s="9" t="s">
        <v>72</v>
      </c>
      <c r="D200" s="9">
        <f>E201+E205+E209+E213+E217+E221+E225+E229+E233+E237</f>
        <v>27543.550000000003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237</v>
      </c>
      <c r="B201" s="9" t="s">
        <v>102</v>
      </c>
      <c r="C201" s="9" t="s">
        <v>66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266</v>
      </c>
      <c r="B202" s="9" t="s">
        <v>103</v>
      </c>
      <c r="C202" s="9" t="s">
        <v>66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238</v>
      </c>
      <c r="B203" s="9" t="s">
        <v>63</v>
      </c>
      <c r="C203" s="9" t="s">
        <v>66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239</v>
      </c>
      <c r="B204" s="9" t="s">
        <v>104</v>
      </c>
      <c r="C204" s="9" t="s">
        <v>72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240</v>
      </c>
      <c r="B205" s="9" t="s">
        <v>102</v>
      </c>
      <c r="C205" s="9" t="s">
        <v>66</v>
      </c>
      <c r="D205" s="9" t="s">
        <v>50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241</v>
      </c>
      <c r="B206" s="9" t="s">
        <v>103</v>
      </c>
      <c r="C206" s="9" t="s">
        <v>66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242</v>
      </c>
      <c r="B207" s="9" t="s">
        <v>63</v>
      </c>
      <c r="C207" s="9" t="s">
        <v>66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243</v>
      </c>
      <c r="B208" s="9" t="s">
        <v>104</v>
      </c>
      <c r="C208" s="9" t="s">
        <v>72</v>
      </c>
      <c r="D208" s="42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244</v>
      </c>
      <c r="B209" s="9" t="s">
        <v>102</v>
      </c>
      <c r="C209" s="9" t="s">
        <v>66</v>
      </c>
      <c r="D209" s="9" t="s">
        <v>49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245</v>
      </c>
      <c r="B210" s="9" t="s">
        <v>103</v>
      </c>
      <c r="C210" s="9" t="s">
        <v>66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246</v>
      </c>
      <c r="B211" s="9" t="s">
        <v>63</v>
      </c>
      <c r="C211" s="9" t="s">
        <v>66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247</v>
      </c>
      <c r="B212" s="9" t="s">
        <v>104</v>
      </c>
      <c r="C212" s="9" t="s">
        <v>72</v>
      </c>
      <c r="D212" s="9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248</v>
      </c>
      <c r="B213" s="9" t="s">
        <v>102</v>
      </c>
      <c r="C213" s="9" t="s">
        <v>66</v>
      </c>
      <c r="D213" s="9" t="s">
        <v>271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249</v>
      </c>
      <c r="B214" s="9" t="s">
        <v>103</v>
      </c>
      <c r="C214" s="9" t="s">
        <v>66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250</v>
      </c>
      <c r="B215" s="9" t="s">
        <v>63</v>
      </c>
      <c r="C215" s="9" t="s">
        <v>66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251</v>
      </c>
      <c r="B216" s="9" t="s">
        <v>104</v>
      </c>
      <c r="C216" s="9" t="s">
        <v>72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252</v>
      </c>
      <c r="B217" s="9" t="s">
        <v>102</v>
      </c>
      <c r="C217" s="9" t="s">
        <v>66</v>
      </c>
      <c r="D217" s="9" t="s">
        <v>320</v>
      </c>
      <c r="E217" s="37">
        <v>2755.83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253</v>
      </c>
      <c r="B218" s="9" t="s">
        <v>103</v>
      </c>
      <c r="C218" s="9" t="s">
        <v>66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254</v>
      </c>
      <c r="B219" s="9" t="s">
        <v>63</v>
      </c>
      <c r="C219" s="9" t="s">
        <v>66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255</v>
      </c>
      <c r="B220" s="9" t="s">
        <v>104</v>
      </c>
      <c r="C220" s="9" t="s">
        <v>72</v>
      </c>
      <c r="D220" s="42">
        <f>E217/E2</f>
        <v>2.0320233003981714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256</v>
      </c>
      <c r="B221" s="9" t="s">
        <v>102</v>
      </c>
      <c r="C221" s="9" t="s">
        <v>66</v>
      </c>
      <c r="D221" s="9" t="s">
        <v>1</v>
      </c>
      <c r="E221" s="37">
        <v>24787.72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257</v>
      </c>
      <c r="B222" s="9" t="s">
        <v>103</v>
      </c>
      <c r="C222" s="9" t="s">
        <v>66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258</v>
      </c>
      <c r="B223" s="9" t="s">
        <v>63</v>
      </c>
      <c r="C223" s="9" t="s">
        <v>66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259</v>
      </c>
      <c r="B224" s="9" t="s">
        <v>104</v>
      </c>
      <c r="C224" s="9" t="s">
        <v>72</v>
      </c>
      <c r="D224" s="42">
        <f>E221/E2</f>
        <v>18.277333726589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260</v>
      </c>
      <c r="B225" s="9" t="s">
        <v>102</v>
      </c>
      <c r="C225" s="9" t="s">
        <v>66</v>
      </c>
      <c r="D225" s="9" t="s">
        <v>0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261</v>
      </c>
      <c r="B226" s="9" t="s">
        <v>103</v>
      </c>
      <c r="C226" s="9" t="s">
        <v>66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262</v>
      </c>
      <c r="B227" s="9" t="s">
        <v>63</v>
      </c>
      <c r="C227" s="9" t="s">
        <v>66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263</v>
      </c>
      <c r="B228" s="9" t="s">
        <v>104</v>
      </c>
      <c r="C228" s="9" t="s">
        <v>72</v>
      </c>
      <c r="D228" s="42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265</v>
      </c>
      <c r="B229" s="9" t="s">
        <v>102</v>
      </c>
      <c r="C229" s="9" t="s">
        <v>66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267</v>
      </c>
      <c r="B230" s="9" t="s">
        <v>103</v>
      </c>
      <c r="C230" s="9" t="s">
        <v>66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268</v>
      </c>
      <c r="B231" s="9" t="s">
        <v>63</v>
      </c>
      <c r="C231" s="9" t="s">
        <v>66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269</v>
      </c>
      <c r="B232" s="9" t="s">
        <v>104</v>
      </c>
      <c r="C232" s="9" t="s">
        <v>72</v>
      </c>
      <c r="D232" s="42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272</v>
      </c>
      <c r="B233" s="9" t="s">
        <v>102</v>
      </c>
      <c r="C233" s="9" t="s">
        <v>66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273</v>
      </c>
      <c r="B234" s="9" t="s">
        <v>103</v>
      </c>
      <c r="C234" s="9" t="s">
        <v>66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274</v>
      </c>
      <c r="B235" s="9" t="s">
        <v>63</v>
      </c>
      <c r="C235" s="9" t="s">
        <v>66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275</v>
      </c>
      <c r="B236" s="9" t="s">
        <v>104</v>
      </c>
      <c r="C236" s="9" t="s">
        <v>72</v>
      </c>
      <c r="D236" s="42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355</v>
      </c>
      <c r="B237" s="9" t="s">
        <v>102</v>
      </c>
      <c r="C237" s="9" t="s">
        <v>66</v>
      </c>
      <c r="D237" s="9" t="s">
        <v>53</v>
      </c>
      <c r="E237" s="37">
        <v>0</v>
      </c>
      <c r="F237" s="37">
        <f>0.16*100</f>
        <v>16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356</v>
      </c>
      <c r="B238" s="9" t="s">
        <v>103</v>
      </c>
      <c r="C238" s="9" t="s">
        <v>66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357</v>
      </c>
      <c r="B239" s="9" t="s">
        <v>63</v>
      </c>
      <c r="C239" s="9" t="s">
        <v>66</v>
      </c>
      <c r="D239" s="9" t="s">
        <v>308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358</v>
      </c>
      <c r="B240" s="9" t="s">
        <v>104</v>
      </c>
      <c r="C240" s="9" t="s">
        <v>72</v>
      </c>
      <c r="D240" s="42">
        <f>E237/F237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264</v>
      </c>
      <c r="C241" s="9" t="s">
        <v>72</v>
      </c>
      <c r="D241" s="30">
        <f>SUM(D28,D34,D60,D66,D72,D78,D84,D90,D100,D162,D200)</f>
        <v>145146.646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6" t="s">
        <v>276</v>
      </c>
      <c r="B242" s="46"/>
      <c r="C242" s="46"/>
      <c r="D242" s="46"/>
    </row>
    <row r="243" spans="1:5" ht="15.75">
      <c r="A243" s="7" t="s">
        <v>277</v>
      </c>
      <c r="B243" s="8" t="s">
        <v>278</v>
      </c>
      <c r="C243" s="8" t="s">
        <v>279</v>
      </c>
      <c r="D243" s="43">
        <f>'[1]Управл 2017'!$AA$33</f>
        <v>4</v>
      </c>
      <c r="E243" s="3" t="s">
        <v>369</v>
      </c>
    </row>
    <row r="244" spans="1:5" ht="15.75">
      <c r="A244" s="7" t="s">
        <v>280</v>
      </c>
      <c r="B244" s="8" t="s">
        <v>281</v>
      </c>
      <c r="C244" s="8" t="s">
        <v>279</v>
      </c>
      <c r="D244" s="43">
        <f>'[1]Управл 2017'!$AB$33</f>
        <v>4</v>
      </c>
      <c r="E244" s="3" t="s">
        <v>369</v>
      </c>
    </row>
    <row r="245" spans="1:5" ht="15.75">
      <c r="A245" s="7" t="s">
        <v>282</v>
      </c>
      <c r="B245" s="8" t="s">
        <v>283</v>
      </c>
      <c r="C245" s="8" t="s">
        <v>279</v>
      </c>
      <c r="D245" s="8">
        <v>0</v>
      </c>
      <c r="E245" s="3" t="s">
        <v>369</v>
      </c>
    </row>
    <row r="246" spans="1:5" ht="15.75">
      <c r="A246" s="7" t="s">
        <v>284</v>
      </c>
      <c r="B246" s="8" t="s">
        <v>285</v>
      </c>
      <c r="C246" s="8" t="s">
        <v>72</v>
      </c>
      <c r="D246" s="44">
        <v>-17739.36</v>
      </c>
      <c r="E246" s="3" t="s">
        <v>369</v>
      </c>
    </row>
    <row r="247" spans="1:4" ht="15.75">
      <c r="A247" s="46" t="s">
        <v>286</v>
      </c>
      <c r="B247" s="46"/>
      <c r="C247" s="46"/>
      <c r="D247" s="46"/>
    </row>
    <row r="248" spans="1:5" ht="31.5">
      <c r="A248" s="7" t="s">
        <v>287</v>
      </c>
      <c r="B248" s="8" t="s">
        <v>71</v>
      </c>
      <c r="C248" s="8" t="s">
        <v>72</v>
      </c>
      <c r="D248" s="8">
        <v>0</v>
      </c>
      <c r="E248" s="3" t="s">
        <v>363</v>
      </c>
    </row>
    <row r="249" spans="1:5" ht="31.5">
      <c r="A249" s="7" t="s">
        <v>288</v>
      </c>
      <c r="B249" s="8" t="s">
        <v>73</v>
      </c>
      <c r="C249" s="8" t="s">
        <v>72</v>
      </c>
      <c r="D249" s="8">
        <v>0</v>
      </c>
      <c r="E249" s="3" t="s">
        <v>363</v>
      </c>
    </row>
    <row r="250" spans="1:5" ht="31.5">
      <c r="A250" s="7" t="s">
        <v>289</v>
      </c>
      <c r="B250" s="8" t="s">
        <v>75</v>
      </c>
      <c r="C250" s="8" t="s">
        <v>72</v>
      </c>
      <c r="D250" s="8">
        <v>0</v>
      </c>
      <c r="E250" s="3" t="s">
        <v>363</v>
      </c>
    </row>
    <row r="251" spans="1:5" ht="31.5">
      <c r="A251" s="7" t="s">
        <v>290</v>
      </c>
      <c r="B251" s="8" t="s">
        <v>95</v>
      </c>
      <c r="C251" s="8" t="s">
        <v>72</v>
      </c>
      <c r="D251" s="8">
        <v>0</v>
      </c>
      <c r="E251" s="3" t="s">
        <v>363</v>
      </c>
    </row>
    <row r="252" spans="1:5" ht="31.5">
      <c r="A252" s="7" t="s">
        <v>291</v>
      </c>
      <c r="B252" s="8" t="s">
        <v>292</v>
      </c>
      <c r="C252" s="8" t="s">
        <v>72</v>
      </c>
      <c r="D252" s="8">
        <v>0</v>
      </c>
      <c r="E252" s="3" t="s">
        <v>363</v>
      </c>
    </row>
    <row r="253" spans="1:5" ht="31.5">
      <c r="A253" s="7" t="s">
        <v>293</v>
      </c>
      <c r="B253" s="8" t="s">
        <v>97</v>
      </c>
      <c r="C253" s="8" t="s">
        <v>72</v>
      </c>
      <c r="D253" s="8">
        <v>0</v>
      </c>
      <c r="E253" s="3" t="s">
        <v>363</v>
      </c>
    </row>
    <row r="254" spans="1:5" ht="15.75">
      <c r="A254" s="46" t="s">
        <v>294</v>
      </c>
      <c r="B254" s="46"/>
      <c r="C254" s="46"/>
      <c r="D254" s="46"/>
      <c r="E254" s="31"/>
    </row>
    <row r="255" spans="1:5" ht="15.75">
      <c r="A255" s="7" t="s">
        <v>295</v>
      </c>
      <c r="B255" s="8" t="s">
        <v>278</v>
      </c>
      <c r="C255" s="8" t="s">
        <v>279</v>
      </c>
      <c r="D255" s="8">
        <v>0</v>
      </c>
      <c r="E255" s="31" t="s">
        <v>361</v>
      </c>
    </row>
    <row r="256" spans="1:5" ht="15.75">
      <c r="A256" s="7" t="s">
        <v>296</v>
      </c>
      <c r="B256" s="8" t="s">
        <v>281</v>
      </c>
      <c r="C256" s="8" t="s">
        <v>279</v>
      </c>
      <c r="D256" s="8">
        <v>0</v>
      </c>
      <c r="E256" s="31" t="s">
        <v>361</v>
      </c>
    </row>
    <row r="257" spans="1:5" ht="15.75">
      <c r="A257" s="7" t="s">
        <v>297</v>
      </c>
      <c r="B257" s="8" t="s">
        <v>298</v>
      </c>
      <c r="C257" s="8" t="s">
        <v>279</v>
      </c>
      <c r="D257" s="8">
        <v>0</v>
      </c>
      <c r="E257" s="31" t="s">
        <v>361</v>
      </c>
    </row>
    <row r="258" spans="1:5" ht="15.75">
      <c r="A258" s="7" t="s">
        <v>299</v>
      </c>
      <c r="B258" s="8" t="s">
        <v>285</v>
      </c>
      <c r="C258" s="8" t="s">
        <v>72</v>
      </c>
      <c r="D258" s="8">
        <v>0</v>
      </c>
      <c r="E258" s="31" t="s">
        <v>361</v>
      </c>
    </row>
    <row r="259" spans="1:4" ht="15.75">
      <c r="A259" s="46" t="s">
        <v>300</v>
      </c>
      <c r="B259" s="46"/>
      <c r="C259" s="46"/>
      <c r="D259" s="46"/>
    </row>
    <row r="260" spans="1:5" ht="15.75">
      <c r="A260" s="7" t="s">
        <v>301</v>
      </c>
      <c r="B260" s="8" t="s">
        <v>302</v>
      </c>
      <c r="C260" s="8" t="s">
        <v>279</v>
      </c>
      <c r="D260" s="8">
        <v>15</v>
      </c>
      <c r="E260" s="3" t="s">
        <v>362</v>
      </c>
    </row>
    <row r="261" spans="1:5" ht="15.75">
      <c r="A261" s="7" t="s">
        <v>303</v>
      </c>
      <c r="B261" s="8" t="s">
        <v>304</v>
      </c>
      <c r="C261" s="8" t="s">
        <v>279</v>
      </c>
      <c r="D261" s="8">
        <v>1</v>
      </c>
      <c r="E261" s="3" t="s">
        <v>362</v>
      </c>
    </row>
    <row r="262" spans="1:5" ht="31.5">
      <c r="A262" s="7" t="s">
        <v>305</v>
      </c>
      <c r="B262" s="8" t="s">
        <v>306</v>
      </c>
      <c r="C262" s="8" t="s">
        <v>72</v>
      </c>
      <c r="D262" s="8">
        <v>14100</v>
      </c>
      <c r="E262" s="3" t="s">
        <v>362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2020-03-26T15:56:47Z</dcterms:modified>
  <cp:category/>
  <cp:version/>
  <cp:contentType/>
  <cp:contentStatus/>
</cp:coreProperties>
</file>