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<sst xmlns="http://schemas.openxmlformats.org/spreadsheetml/2006/main" count="915" uniqueCount="374">
  <si>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</si>
  <si>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</si>
  <si>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</si>
  <si>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</si>
  <si>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</si>
  <si>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</si>
  <si>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</si>
  <si>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</si>
  <si>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</si>
  <si>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</si>
  <si>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</si>
  <si>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</si>
  <si>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</si>
  <si>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</si>
  <si>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</si>
  <si>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</si>
  <si>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</si>
  <si>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</si>
  <si>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</si>
  <si>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</si>
  <si>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</si>
  <si>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</si>
  <si>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</si>
  <si>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</si>
  <si>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</si>
  <si>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</si>
  <si>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</si>
  <si>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</si>
  <si>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</si>
  <si>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</si>
  <si>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</si>
  <si>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</si>
  <si>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</si>
  <si>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</si>
  <si>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</si>
  <si>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</si>
  <si>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</si>
  <si>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</si>
  <si>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</si>
  <si>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</si>
  <si>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</si>
  <si>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</si>
  <si>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</si>
  <si>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</si>
  <si>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</si>
  <si>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</si>
  <si>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</si>
  <si>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</si>
  <si>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</si>
  <si>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</si>
  <si>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</si>
  <si>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</si>
  <si>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</si>
  <si>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</si>
  <si>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</si>
  <si>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</si>
  <si>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</si>
  <si>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</si>
  <si>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</si>
  <si>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</si>
  <si>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</si>
  <si>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</si>
  <si>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</si>
  <si>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</si>
  <si>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</si>
  <si>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</si>
  <si>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</si>
  <si>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</si>
  <si>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</si>
  <si>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</si>
  <si>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</si>
  <si>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</si>
  <si>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</si>
  <si>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</si>
  <si>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</si>
  <si>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</si>
  <si>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</si>
  <si>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</si>
  <si>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</si>
  <si>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</si>
  <si>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</si>
  <si>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</si>
  <si>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</si>
  <si>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</si>
  <si>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</si>
  <si>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</si>
  <si>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</si>
  <si>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</si>
  <si>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</si>
  <si>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</si>
  <si>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</si>
  <si>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</si>
  <si>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</si>
  <si>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</si>
  <si>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</si>
  <si>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</si>
  <si>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</si>
  <si>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</si>
  <si>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</si>
  <si>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</si>
  <si>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</si>
  <si>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</si>
  <si>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</si>
  <si>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</si>
  <si>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</si>
  <si>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</si>
  <si>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</si>
  <si>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</si>
  <si>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</si>
  <si>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</si>
  <si>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</si>
  <si>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</si>
  <si>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</si>
  <si>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</si>
  <si>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</si>
  <si>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</si>
  <si>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</si>
  <si>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</si>
  <si>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</si>
  <si>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</si>
  <si>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</si>
  <si>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</si>
  <si>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</si>
  <si>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</si>
  <si>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</si>
  <si>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</si>
  <si>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</si>
  <si>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</si>
  <si>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</si>
  <si>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</si>
  <si>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</si>
  <si>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</si>
  <si>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</si>
  <si>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</si>
  <si>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</si>
  <si>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</si>
  <si>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</si>
  <si>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</si>
  <si>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</si>
  <si>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</si>
  <si>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</si>
  <si>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</si>
  <si>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</si>
  <si>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</si>
  <si>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</si>
  <si>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</si>
  <si>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</si>
  <si>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</si>
  <si>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</si>
  <si>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</si>
  <si>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</si>
  <si>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</si>
  <si>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</si>
  <si>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</si>
  <si>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</si>
  <si>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</si>
  <si>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</si>
  <si>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</si>
  <si>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</si>
  <si>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</si>
  <si>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</si>
  <si>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</si>
  <si>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</si>
  <si>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</si>
  <si>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</si>
  <si>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</si>
  <si>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</si>
  <si>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</si>
  <si>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</si>
  <si>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</si>
  <si>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</si>
  <si>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</si>
  <si>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</si>
  <si>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</si>
  <si>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</si>
  <si>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</si>
  <si>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</si>
  <si>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</si>
  <si>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</si>
  <si>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</si>
  <si>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</si>
  <si>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</si>
  <si>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</si>
  <si>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</si>
  <si>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</si>
  <si>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</si>
  <si>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</si>
  <si>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</si>
  <si>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</si>
  <si>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</si>
  <si>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</si>
  <si>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</si>
  <si>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</si>
  <si>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</si>
  <si>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</si>
  <si>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</si>
  <si>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</si>
  <si>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</si>
  <si>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</si>
  <si>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</si>
  <si>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</si>
  <si>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</si>
  <si>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</si>
  <si>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</si>
  <si>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</si>
  <si>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</si>
  <si>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</si>
  <si>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</si>
  <si>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</si>
  <si>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</si>
  <si>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</si>
  <si>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</si>
  <si>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</si>
  <si>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</si>
  <si>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</si>
  <si>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</si>
  <si>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</si>
  <si>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</si>
  <si>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</si>
  <si>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</si>
  <si>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</si>
  <si>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</si>
  <si>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</si>
  <si>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</si>
  <si>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</si>
  <si>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</si>
  <si>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</si>
  <si>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</si>
  <si>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</si>
  <si>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</si>
  <si>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</si>
  <si>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</si>
  <si>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</si>
  <si>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</si>
  <si>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</si>
  <si>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</si>
  <si>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</si>
  <si>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</si>
  <si>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</si>
  <si>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</si>
  <si>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</si>
  <si>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</si>
  <si>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</si>
  <si>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</si>
  <si>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</si>
  <si>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</si>
  <si>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</si>
  <si>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</si>
  <si>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</si>
  <si>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</si>
  <si>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</si>
  <si>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</si>
  <si>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</si>
  <si>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</si>
  <si>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</si>
  <si>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</si>
  <si>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</si>
  <si>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</si>
  <si>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</si>
  <si>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</si>
  <si>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</si>
  <si>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</si>
  <si>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</si>
  <si>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</si>
  <si>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</si>
  <si>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</si>
  <si>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</si>
  <si>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</si>
  <si>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</si>
  <si>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</si>
  <si>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</si>
  <si>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</si>
  <si>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</si>
  <si>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</si>
  <si>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</si>
  <si>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</si>
  <si>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</si>
  <si>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</si>
  <si>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</si>
  <si>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</si>
  <si>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</si>
  <si>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</si>
  <si>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</si>
  <si>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</si>
  <si>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</si>
  <si>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</si>
  <si>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</si>
  <si>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</si>
  <si>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</si>
  <si>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</si>
  <si>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</si>
  <si>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</si>
  <si>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</si>
  <si>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</si>
  <si>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</si>
  <si>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</si>
  <si>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</si>
  <si>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</si>
  <si>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</si>
  <si>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</si>
  <si>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</si>
  <si>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</si>
  <si>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</si>
  <si>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</si>
  <si>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</si>
  <si>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</si>
  <si>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</si>
  <si>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</si>
  <si>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</si>
  <si>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</si>
  <si>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</si>
  <si>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</si>
  <si>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</si>
  <si>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</si>
  <si>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</si>
  <si>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</si>
  <si>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</si>
  <si>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</si>
  <si>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</si>
  <si>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</si>
  <si>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</si>
  <si>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</si>
  <si>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</si>
  <si>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</si>
  <si>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</si>
  <si>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</si>
  <si>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</si>
  <si>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</si>
  <si>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</si>
  <si>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</si>
  <si>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</si>
  <si>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</si>
  <si>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</si>
  <si>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</si>
  <si>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</si>
  <si>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</si>
  <si>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</si>
  <si>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</si>
  <si>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</si>
  <si>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</si>
  <si>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</si>
  <si>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</si>
  <si>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</si>
  <si>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</si>
  <si>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</si>
  <si>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</si>
  <si>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</si>
  <si>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</si>
  <si>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</si>
  <si>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</si>
  <si>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</si>
  <si>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</si>
  <si>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</si>
  <si>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</si>
  <si>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</si>
  <si>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</si>
  <si>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</si>
  <si>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</si>
  <si>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</si>
  <si>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</si>
  <si>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</si>
  <si>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</si>
  <si>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</si>
  <si>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</si>
  <si>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</si>
  <si>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Ремонт и обслуживание кол.приборов учёта тепловой энергии воды</t>
  </si>
  <si>
    <t>Обследование спец. организациями</t>
  </si>
  <si>
    <t>раз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</si>
  <si>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</si>
  <si>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47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</si>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</sst>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47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3">
          <cell r="P23">
            <v>18629.208</v>
          </cell>
          <cell r="U23">
            <v>21136.986</v>
          </cell>
          <cell r="AA23">
            <v>7</v>
          </cell>
          <cell r="AB23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P3">
            <v>1990.3</v>
          </cell>
        </row>
        <row r="37">
          <cell r="P37">
            <v>0.177787</v>
          </cell>
        </row>
        <row r="41">
          <cell r="P41">
            <v>0.186085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-155722.57397799977</v>
          </cell>
        </row>
        <row r="25">
          <cell r="D25">
            <v>48937.22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P124">
            <v>112140.0938736</v>
          </cell>
        </row>
        <row r="125">
          <cell r="P125">
            <v>125409.6309648001</v>
          </cell>
        </row>
        <row r="126">
          <cell r="P126">
            <v>29266.96344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2.140625" style="3" hidden="1" customWidth="1"/>
    <col min="7" max="7" width="11.7109375" style="3" hidden="1" customWidth="1"/>
    <col min="8" max="9" width="9.140625" style="3" hidden="1" customWidth="1"/>
    <col min="10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8" t="s">
        <v>369</v>
      </c>
      <c r="B2" s="48"/>
      <c r="C2" s="48"/>
      <c r="D2" s="48"/>
      <c r="E2" s="5">
        <v>1990.3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370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371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372</v>
      </c>
    </row>
    <row r="8" spans="1:4" ht="42.75" customHeight="1">
      <c r="A8" s="47" t="s">
        <v>103</v>
      </c>
      <c r="B8" s="47"/>
      <c r="C8" s="47"/>
      <c r="D8" s="47"/>
    </row>
    <row r="9" spans="1:4" ht="15.75">
      <c r="A9" s="7" t="s">
        <v>57</v>
      </c>
      <c r="B9" s="8" t="s">
        <v>72</v>
      </c>
      <c r="C9" s="8" t="s">
        <v>73</v>
      </c>
      <c r="D9" s="40">
        <f>'[3]по форме'!$D$23</f>
        <v>0</v>
      </c>
    </row>
    <row r="10" spans="1:5" ht="15.75">
      <c r="A10" s="7" t="s">
        <v>58</v>
      </c>
      <c r="B10" s="8" t="s">
        <v>74</v>
      </c>
      <c r="C10" s="8" t="s">
        <v>73</v>
      </c>
      <c r="D10" s="40">
        <f>'[3]по форме'!$D$24</f>
        <v>-155722.57397799977</v>
      </c>
      <c r="E10" s="1">
        <f>D16-D237</f>
        <v>23101.0582784001</v>
      </c>
    </row>
    <row r="11" spans="1:4" ht="15.75">
      <c r="A11" s="7" t="s">
        <v>75</v>
      </c>
      <c r="B11" s="8" t="s">
        <v>76</v>
      </c>
      <c r="C11" s="8" t="s">
        <v>73</v>
      </c>
      <c r="D11" s="41">
        <f>'[3]по форме'!$D$25</f>
        <v>48937.22</v>
      </c>
    </row>
    <row r="12" spans="1:4" ht="31.5">
      <c r="A12" s="7" t="s">
        <v>77</v>
      </c>
      <c r="B12" s="8" t="s">
        <v>78</v>
      </c>
      <c r="C12" s="8" t="s">
        <v>73</v>
      </c>
      <c r="D12" s="41">
        <f>D13+D14+D15</f>
        <v>266816.6882784001</v>
      </c>
    </row>
    <row r="13" spans="1:4" ht="15.75">
      <c r="A13" s="7" t="s">
        <v>94</v>
      </c>
      <c r="B13" s="10" t="s">
        <v>79</v>
      </c>
      <c r="C13" s="8" t="s">
        <v>73</v>
      </c>
      <c r="D13" s="41">
        <f>'[4]УК 2019'!$P$125</f>
        <v>125409.6309648001</v>
      </c>
    </row>
    <row r="14" spans="1:4" ht="15.75">
      <c r="A14" s="7" t="s">
        <v>95</v>
      </c>
      <c r="B14" s="10" t="s">
        <v>80</v>
      </c>
      <c r="C14" s="8" t="s">
        <v>73</v>
      </c>
      <c r="D14" s="41">
        <f>'[4]УК 2019'!$P$124</f>
        <v>112140.0938736</v>
      </c>
    </row>
    <row r="15" spans="1:4" ht="15.75">
      <c r="A15" s="7" t="s">
        <v>96</v>
      </c>
      <c r="B15" s="10" t="s">
        <v>81</v>
      </c>
      <c r="C15" s="8" t="s">
        <v>73</v>
      </c>
      <c r="D15" s="41">
        <f>'[4]УК 2019'!$P$126</f>
        <v>29266.96344</v>
      </c>
    </row>
    <row r="16" spans="1:6" ht="15.75">
      <c r="A16" s="10" t="s">
        <v>82</v>
      </c>
      <c r="B16" s="10" t="s">
        <v>83</v>
      </c>
      <c r="C16" s="10" t="s">
        <v>73</v>
      </c>
      <c r="D16" s="35">
        <f>D17</f>
        <v>212401.5382784001</v>
      </c>
      <c r="E16" s="3">
        <v>227634.1</v>
      </c>
      <c r="F16" s="3" t="s">
        <v>373</v>
      </c>
    </row>
    <row r="17" spans="1:4" ht="31.5">
      <c r="A17" s="10" t="s">
        <v>59</v>
      </c>
      <c r="B17" s="10" t="s">
        <v>97</v>
      </c>
      <c r="C17" s="10" t="s">
        <v>73</v>
      </c>
      <c r="D17" s="35">
        <f>D12-D25+D242+D258</f>
        <v>212401.5382784001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5">
        <f>D16+D10+D9</f>
        <v>56678.964300400345</v>
      </c>
    </row>
    <row r="23" spans="1:4" ht="15.75">
      <c r="A23" s="10" t="s">
        <v>91</v>
      </c>
      <c r="B23" s="10" t="s">
        <v>99</v>
      </c>
      <c r="C23" s="10" t="s">
        <v>73</v>
      </c>
      <c r="D23" s="35">
        <v>15.02</v>
      </c>
    </row>
    <row r="24" spans="1:4" ht="15.75">
      <c r="A24" s="10" t="s">
        <v>92</v>
      </c>
      <c r="B24" s="10" t="s">
        <v>100</v>
      </c>
      <c r="C24" s="10" t="s">
        <v>73</v>
      </c>
      <c r="D24" s="35">
        <f>D22-D237</f>
        <v>-132621.51569959967</v>
      </c>
    </row>
    <row r="25" spans="1:5" ht="15.75">
      <c r="A25" s="10" t="s">
        <v>93</v>
      </c>
      <c r="B25" s="10" t="s">
        <v>101</v>
      </c>
      <c r="C25" s="10" t="s">
        <v>73</v>
      </c>
      <c r="D25" s="35">
        <v>55361.46</v>
      </c>
      <c r="E25" s="1"/>
    </row>
    <row r="26" spans="1:22" s="11" customFormat="1" ht="35.25" customHeight="1">
      <c r="A26" s="49" t="s">
        <v>102</v>
      </c>
      <c r="B26" s="49"/>
      <c r="C26" s="49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42">
        <f>E28</f>
        <v>21136.986</v>
      </c>
      <c r="E28" s="32">
        <f>'[1]Управл 2017'!$U$23</f>
        <v>21136.986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3">
        <f>E28/E2</f>
        <v>10.620000000000001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9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6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8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8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6">
        <f>E43/E2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328</v>
      </c>
      <c r="B47" s="9" t="s">
        <v>106</v>
      </c>
      <c r="C47" s="9" t="s">
        <v>67</v>
      </c>
      <c r="D47" s="9" t="s">
        <v>14</v>
      </c>
      <c r="E47" s="38">
        <v>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329</v>
      </c>
      <c r="B48" s="9" t="s">
        <v>107</v>
      </c>
      <c r="C48" s="9" t="s">
        <v>67</v>
      </c>
      <c r="D48" s="9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330</v>
      </c>
      <c r="B49" s="9" t="s">
        <v>64</v>
      </c>
      <c r="C49" s="9" t="s">
        <v>67</v>
      </c>
      <c r="D49" s="9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331</v>
      </c>
      <c r="B50" s="9" t="s">
        <v>108</v>
      </c>
      <c r="C50" s="9" t="s">
        <v>73</v>
      </c>
      <c r="D50" s="24">
        <f>E47/E2</f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332</v>
      </c>
      <c r="B51" s="9" t="s">
        <v>106</v>
      </c>
      <c r="C51" s="9" t="s">
        <v>67</v>
      </c>
      <c r="D51" s="24" t="s">
        <v>317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333</v>
      </c>
      <c r="B52" s="9" t="s">
        <v>107</v>
      </c>
      <c r="C52" s="9" t="s">
        <v>67</v>
      </c>
      <c r="D52" s="24" t="s">
        <v>147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334</v>
      </c>
      <c r="B53" s="9" t="s">
        <v>64</v>
      </c>
      <c r="C53" s="9" t="s">
        <v>67</v>
      </c>
      <c r="D53" s="24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335</v>
      </c>
      <c r="B54" s="9" t="s">
        <v>108</v>
      </c>
      <c r="C54" s="9" t="s">
        <v>73</v>
      </c>
      <c r="D54" s="24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336</v>
      </c>
      <c r="B55" s="9" t="s">
        <v>106</v>
      </c>
      <c r="C55" s="9" t="s">
        <v>67</v>
      </c>
      <c r="D55" s="24" t="s">
        <v>316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337</v>
      </c>
      <c r="B56" s="9" t="s">
        <v>107</v>
      </c>
      <c r="C56" s="9" t="s">
        <v>67</v>
      </c>
      <c r="D56" s="24" t="s">
        <v>147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338</v>
      </c>
      <c r="B57" s="9" t="s">
        <v>64</v>
      </c>
      <c r="C57" s="9" t="s">
        <v>67</v>
      </c>
      <c r="D57" s="24" t="s">
        <v>10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339</v>
      </c>
      <c r="B58" s="9" t="s">
        <v>108</v>
      </c>
      <c r="C58" s="9" t="s">
        <v>73</v>
      </c>
      <c r="D58" s="24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4">
        <f>E60</f>
        <v>18629.208</v>
      </c>
      <c r="E60" s="33">
        <f>'[1]Управл 2017'!$P$23</f>
        <v>18629.208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37">
        <f>E60/E2</f>
        <v>9.36</v>
      </c>
      <c r="E64" s="2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ht="15.75">
      <c r="A65" s="39" t="s">
        <v>135</v>
      </c>
      <c r="B65" s="20" t="s">
        <v>104</v>
      </c>
      <c r="C65" s="20" t="s">
        <v>67</v>
      </c>
      <c r="D65" s="20" t="s">
        <v>366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v>0</v>
      </c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366</v>
      </c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9">
        <v>0</v>
      </c>
      <c r="E70" s="2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15.75">
      <c r="A71" s="39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29266.96</v>
      </c>
      <c r="E72" s="21">
        <v>29266.96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37">
        <f>E72/E2</f>
        <v>14.704798271617344</v>
      </c>
      <c r="E76" s="2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>
      <c r="A77" s="39" t="s">
        <v>148</v>
      </c>
      <c r="B77" s="20" t="s">
        <v>104</v>
      </c>
      <c r="C77" s="20" t="s">
        <v>67</v>
      </c>
      <c r="D77" s="20" t="s">
        <v>54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8570.52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8">
        <v>8570.52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37">
        <f>E79/E2</f>
        <v>4.306144802291112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ht="31.5">
      <c r="A83" s="39" t="s">
        <v>155</v>
      </c>
      <c r="B83" s="20" t="s">
        <v>104</v>
      </c>
      <c r="C83" s="20" t="s">
        <v>67</v>
      </c>
      <c r="D83" s="20" t="s">
        <v>55</v>
      </c>
      <c r="E83" s="38">
        <f>2844.87+5885.88</f>
        <v>8730.75</v>
      </c>
      <c r="F83" s="21" t="s">
        <v>326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8730.75</v>
      </c>
      <c r="E84" s="38"/>
      <c r="F84" s="38">
        <v>48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37">
        <f>E83/F84</f>
        <v>181.890625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2" customFormat="1" ht="47.25">
      <c r="A89" s="39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344.95</v>
      </c>
      <c r="E90" s="38"/>
      <c r="F90" s="9">
        <v>479.1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8">
        <v>0</v>
      </c>
      <c r="F91" s="46" t="s">
        <v>364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8"/>
      <c r="F92" s="46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31.5">
      <c r="A94" s="23" t="s">
        <v>167</v>
      </c>
      <c r="B94" s="9" t="s">
        <v>108</v>
      </c>
      <c r="C94" s="9" t="s">
        <v>73</v>
      </c>
      <c r="D94" s="37">
        <f>E91/F90</f>
        <v>0</v>
      </c>
      <c r="E94" s="38"/>
      <c r="F94" s="9" t="s">
        <v>327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8">
        <v>344.95</v>
      </c>
      <c r="F95" s="9">
        <f>F90</f>
        <v>479.1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37">
        <f>E95/F95</f>
        <v>0.7199958255061574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2" customFormat="1" ht="63">
      <c r="A99" s="39" t="s">
        <v>172</v>
      </c>
      <c r="B99" s="20" t="s">
        <v>104</v>
      </c>
      <c r="C99" s="20" t="s">
        <v>67</v>
      </c>
      <c r="D99" s="20" t="s">
        <v>26</v>
      </c>
      <c r="E99" s="21"/>
      <c r="F99" s="3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E101+E105+E113+E117+E121+E125+E129+E133+E137+E141+E145+E149+E155+E109</f>
        <v>46022.5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8">
        <f>334.3+487.23</f>
        <v>821.53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37">
        <f>E101/E2</f>
        <v>0.41276691955986533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4">
        <v>1898.75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37">
        <f>E105/E2</f>
        <v>0.9540019092599106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>
      <c r="A109" s="23"/>
      <c r="B109" s="9" t="s">
        <v>106</v>
      </c>
      <c r="C109" s="9" t="s">
        <v>67</v>
      </c>
      <c r="D109" s="37" t="s">
        <v>368</v>
      </c>
      <c r="E109" s="38">
        <v>1023.01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ht="15.75">
      <c r="A110" s="23"/>
      <c r="B110" s="9" t="s">
        <v>107</v>
      </c>
      <c r="C110" s="9" t="s">
        <v>67</v>
      </c>
      <c r="D110" s="37" t="s">
        <v>24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15.75">
      <c r="A111" s="23"/>
      <c r="B111" s="9" t="s">
        <v>64</v>
      </c>
      <c r="C111" s="9" t="s">
        <v>67</v>
      </c>
      <c r="D111" s="37" t="s">
        <v>10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/>
      <c r="B112" s="9" t="s">
        <v>108</v>
      </c>
      <c r="C112" s="9" t="s">
        <v>73</v>
      </c>
      <c r="D112" s="37">
        <f>E109/E2</f>
        <v>0.513997889765362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8">
        <v>1366.74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37">
        <f>E113/E2</f>
        <v>0.6867004974124504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8">
        <v>15810.41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37">
        <f>E117/E2</f>
        <v>7.943732100688338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8">
        <f>4313.38+6722.77</f>
        <v>11036.150000000001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37">
        <f>E121/E2</f>
        <v>5.544968095262021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8">
        <v>6778.96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37">
        <f>E125/E2</f>
        <v>3.4059990956137267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8">
        <v>1966.42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37">
        <f>E129/E2</f>
        <v>0.988001808772547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8">
        <v>2154.3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37">
        <f>E133/E2</f>
        <v>1.0823996382454908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31.5">
      <c r="A137" s="23" t="s">
        <v>340</v>
      </c>
      <c r="B137" s="9" t="s">
        <v>106</v>
      </c>
      <c r="C137" s="9" t="s">
        <v>67</v>
      </c>
      <c r="D137" s="9" t="s">
        <v>323</v>
      </c>
      <c r="E137" s="38">
        <v>2717.95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341</v>
      </c>
      <c r="B138" s="9" t="s">
        <v>107</v>
      </c>
      <c r="C138" s="9" t="s">
        <v>67</v>
      </c>
      <c r="D138" s="9" t="s">
        <v>35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ht="15.75">
      <c r="A139" s="23" t="s">
        <v>342</v>
      </c>
      <c r="B139" s="9" t="s">
        <v>64</v>
      </c>
      <c r="C139" s="9" t="s">
        <v>67</v>
      </c>
      <c r="D139" s="9" t="s">
        <v>10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ht="15.75">
      <c r="A140" s="23" t="s">
        <v>343</v>
      </c>
      <c r="B140" s="9" t="s">
        <v>108</v>
      </c>
      <c r="C140" s="9" t="s">
        <v>73</v>
      </c>
      <c r="D140" s="37">
        <f>E137/E2</f>
        <v>1.3655981510325077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>
      <c r="A141" s="23" t="s">
        <v>344</v>
      </c>
      <c r="B141" s="9" t="s">
        <v>106</v>
      </c>
      <c r="C141" s="9" t="s">
        <v>67</v>
      </c>
      <c r="D141" s="37" t="s">
        <v>322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345</v>
      </c>
      <c r="B142" s="9" t="s">
        <v>107</v>
      </c>
      <c r="C142" s="9" t="s">
        <v>67</v>
      </c>
      <c r="D142" s="37" t="s">
        <v>31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15.75">
      <c r="A143" s="23" t="s">
        <v>346</v>
      </c>
      <c r="B143" s="9" t="s">
        <v>64</v>
      </c>
      <c r="C143" s="9" t="s">
        <v>67</v>
      </c>
      <c r="D143" s="37" t="s">
        <v>10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347</v>
      </c>
      <c r="B144" s="9" t="s">
        <v>108</v>
      </c>
      <c r="C144" s="9" t="s">
        <v>73</v>
      </c>
      <c r="D144" s="37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31.5">
      <c r="A145" s="23" t="s">
        <v>348</v>
      </c>
      <c r="B145" s="9" t="s">
        <v>106</v>
      </c>
      <c r="C145" s="9" t="s">
        <v>67</v>
      </c>
      <c r="D145" s="37" t="s">
        <v>324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ht="15.75">
      <c r="A146" s="23" t="s">
        <v>349</v>
      </c>
      <c r="B146" s="9" t="s">
        <v>107</v>
      </c>
      <c r="C146" s="9" t="s">
        <v>67</v>
      </c>
      <c r="D146" s="37" t="s">
        <v>24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15.75">
      <c r="A147" s="23" t="s">
        <v>350</v>
      </c>
      <c r="B147" s="9" t="s">
        <v>64</v>
      </c>
      <c r="C147" s="9" t="s">
        <v>67</v>
      </c>
      <c r="D147" s="37" t="s">
        <v>10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351</v>
      </c>
      <c r="B148" s="9" t="s">
        <v>108</v>
      </c>
      <c r="C148" s="9" t="s">
        <v>73</v>
      </c>
      <c r="D148" s="37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31.5">
      <c r="A149" s="23" t="s">
        <v>352</v>
      </c>
      <c r="B149" s="9" t="s">
        <v>106</v>
      </c>
      <c r="C149" s="9" t="s">
        <v>67</v>
      </c>
      <c r="D149" s="37" t="s">
        <v>321</v>
      </c>
      <c r="E149" s="38">
        <v>448.28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353</v>
      </c>
      <c r="B150" s="9" t="s">
        <v>107</v>
      </c>
      <c r="C150" s="9" t="s">
        <v>67</v>
      </c>
      <c r="D150" s="37" t="s">
        <v>24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15.75">
      <c r="A151" s="23" t="s">
        <v>354</v>
      </c>
      <c r="B151" s="9" t="s">
        <v>64</v>
      </c>
      <c r="C151" s="9" t="s">
        <v>67</v>
      </c>
      <c r="D151" s="37" t="s">
        <v>10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355</v>
      </c>
      <c r="B152" s="9" t="s">
        <v>108</v>
      </c>
      <c r="C152" s="9" t="s">
        <v>73</v>
      </c>
      <c r="D152" s="37">
        <f>E149/E2</f>
        <v>0.22523237702858864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31.5">
      <c r="A153" s="23" t="s">
        <v>356</v>
      </c>
      <c r="B153" s="9" t="s">
        <v>106</v>
      </c>
      <c r="C153" s="9" t="s">
        <v>67</v>
      </c>
      <c r="D153" s="9" t="s">
        <v>318</v>
      </c>
      <c r="E153" s="38">
        <v>4353.61</v>
      </c>
      <c r="F153" s="26"/>
      <c r="G153" s="2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357</v>
      </c>
      <c r="B154" s="9" t="s">
        <v>107</v>
      </c>
      <c r="C154" s="9" t="s">
        <v>67</v>
      </c>
      <c r="D154" s="9" t="s">
        <v>24</v>
      </c>
      <c r="E154" s="38"/>
      <c r="F154" s="2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ht="15.75">
      <c r="A155" s="23" t="s">
        <v>358</v>
      </c>
      <c r="B155" s="9" t="s">
        <v>64</v>
      </c>
      <c r="C155" s="9" t="s">
        <v>67</v>
      </c>
      <c r="D155" s="9" t="s">
        <v>10</v>
      </c>
      <c r="E155" s="38"/>
      <c r="F155" s="2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ht="15.75">
      <c r="A156" s="23" t="s">
        <v>359</v>
      </c>
      <c r="B156" s="9" t="s">
        <v>108</v>
      </c>
      <c r="C156" s="9" t="s">
        <v>73</v>
      </c>
      <c r="D156" s="37">
        <f>E153/E2</f>
        <v>2.1874139576948197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47.25">
      <c r="A157" s="39" t="s">
        <v>206</v>
      </c>
      <c r="B157" s="20" t="s">
        <v>104</v>
      </c>
      <c r="C157" s="20" t="s">
        <v>67</v>
      </c>
      <c r="D157" s="20" t="s">
        <v>38</v>
      </c>
      <c r="E157" s="21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6">
        <f>E159+E167+E171+E175+E179+E183+E187+E191</f>
        <v>42591.546</v>
      </c>
      <c r="E158" s="2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8">
        <v>1</v>
      </c>
      <c r="G159" s="38" t="s">
        <v>20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29">
        <v>12</v>
      </c>
      <c r="G160" s="28" t="s">
        <v>367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37">
        <f>E159/F159</f>
        <v>2148.426</v>
      </c>
      <c r="E162" s="21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31.5">
      <c r="A163" s="23"/>
      <c r="B163" s="9" t="s">
        <v>106</v>
      </c>
      <c r="C163" s="9" t="s">
        <v>67</v>
      </c>
      <c r="D163" s="9" t="s">
        <v>365</v>
      </c>
      <c r="E163" s="33">
        <f>('[2]ук(2016)'!$P$37+'[2]ук(2016)'!$P$41)*12*'[2]ук(2016)'!$P$3+8351.63</f>
        <v>17042.2032992</v>
      </c>
      <c r="F163" s="38">
        <v>1</v>
      </c>
      <c r="G163" s="38" t="s">
        <v>20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29">
        <v>7</v>
      </c>
      <c r="G164" s="28" t="s">
        <v>367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ht="15.75">
      <c r="A166" s="23"/>
      <c r="B166" s="9" t="s">
        <v>108</v>
      </c>
      <c r="C166" s="9" t="s">
        <v>73</v>
      </c>
      <c r="D166" s="37">
        <f>E163/F163</f>
        <v>17042.2032992</v>
      </c>
      <c r="E166" s="21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8">
        <v>0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37">
        <f>E167/E2</f>
        <v>0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8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37">
        <f>E171/E2</f>
        <v>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8">
        <f>153.9</f>
        <v>153.9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37">
        <f>E175/E2</f>
        <v>0.07732502637793298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8">
        <v>153.9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37">
        <f>E179/E2</f>
        <v>0.07732502637793298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8">
        <v>35697.53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37">
        <f>E183/E2</f>
        <v>17.935753404009446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47.25">
      <c r="A187" s="23" t="s">
        <v>232</v>
      </c>
      <c r="B187" s="9" t="s">
        <v>106</v>
      </c>
      <c r="C187" s="9" t="s">
        <v>67</v>
      </c>
      <c r="D187" s="9" t="s">
        <v>45</v>
      </c>
      <c r="E187" s="38">
        <v>204.68</v>
      </c>
      <c r="F187" s="38" t="s">
        <v>319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8"/>
      <c r="F188" s="38" t="s">
        <v>10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37">
        <f>E187/E2</f>
        <v>0.10283876802492087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8">
        <v>4233.11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37">
        <f>E191/E2</f>
        <v>2.126870321057127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47.25">
      <c r="A195" s="39" t="s">
        <v>274</v>
      </c>
      <c r="B195" s="20" t="s">
        <v>104</v>
      </c>
      <c r="C195" s="20" t="s">
        <v>67</v>
      </c>
      <c r="D195" s="20" t="s">
        <v>47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8.75">
      <c r="A196" s="23" t="s">
        <v>240</v>
      </c>
      <c r="B196" s="9" t="s">
        <v>105</v>
      </c>
      <c r="C196" s="9" t="s">
        <v>73</v>
      </c>
      <c r="D196" s="9">
        <f>E197+E201+E205+E209+E213+E217+E221+E225+E229+E233</f>
        <v>14007.06</v>
      </c>
      <c r="E196" s="38"/>
      <c r="F196" s="30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31.5">
      <c r="A197" s="23" t="s">
        <v>241</v>
      </c>
      <c r="B197" s="9" t="s">
        <v>106</v>
      </c>
      <c r="C197" s="9" t="s">
        <v>67</v>
      </c>
      <c r="D197" s="9" t="s">
        <v>48</v>
      </c>
      <c r="E197" s="38">
        <v>0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270</v>
      </c>
      <c r="B198" s="9" t="s">
        <v>107</v>
      </c>
      <c r="C198" s="9" t="s">
        <v>67</v>
      </c>
      <c r="D198" s="9" t="s">
        <v>24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15.75">
      <c r="A199" s="23" t="s">
        <v>242</v>
      </c>
      <c r="B199" s="9" t="s">
        <v>64</v>
      </c>
      <c r="C199" s="9" t="s">
        <v>67</v>
      </c>
      <c r="D199" s="9" t="s">
        <v>10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 t="s">
        <v>243</v>
      </c>
      <c r="B200" s="9" t="s">
        <v>108</v>
      </c>
      <c r="C200" s="9" t="s">
        <v>73</v>
      </c>
      <c r="D200" s="9">
        <v>0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31.5">
      <c r="A201" s="23" t="s">
        <v>244</v>
      </c>
      <c r="B201" s="9" t="s">
        <v>106</v>
      </c>
      <c r="C201" s="9" t="s">
        <v>67</v>
      </c>
      <c r="D201" s="9" t="s">
        <v>50</v>
      </c>
      <c r="E201" s="38">
        <v>0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 t="s">
        <v>245</v>
      </c>
      <c r="B202" s="9" t="s">
        <v>107</v>
      </c>
      <c r="C202" s="9" t="s">
        <v>67</v>
      </c>
      <c r="D202" s="9" t="s">
        <v>24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15.75">
      <c r="A203" s="23" t="s">
        <v>246</v>
      </c>
      <c r="B203" s="9" t="s">
        <v>64</v>
      </c>
      <c r="C203" s="9" t="s">
        <v>67</v>
      </c>
      <c r="D203" s="9" t="s">
        <v>10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5.75">
      <c r="A204" s="23" t="s">
        <v>247</v>
      </c>
      <c r="B204" s="9" t="s">
        <v>108</v>
      </c>
      <c r="C204" s="9" t="s">
        <v>73</v>
      </c>
      <c r="D204" s="37">
        <f>E201/E2</f>
        <v>0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31.5">
      <c r="A205" s="23" t="s">
        <v>248</v>
      </c>
      <c r="B205" s="9" t="s">
        <v>106</v>
      </c>
      <c r="C205" s="9" t="s">
        <v>67</v>
      </c>
      <c r="D205" s="9" t="s">
        <v>49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249</v>
      </c>
      <c r="B206" s="9" t="s">
        <v>107</v>
      </c>
      <c r="C206" s="9" t="s">
        <v>67</v>
      </c>
      <c r="D206" s="9" t="s">
        <v>24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15.75">
      <c r="A207" s="23" t="s">
        <v>250</v>
      </c>
      <c r="B207" s="9" t="s">
        <v>64</v>
      </c>
      <c r="C207" s="9" t="s">
        <v>67</v>
      </c>
      <c r="D207" s="9" t="s">
        <v>10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251</v>
      </c>
      <c r="B208" s="9" t="s">
        <v>108</v>
      </c>
      <c r="C208" s="9" t="s">
        <v>73</v>
      </c>
      <c r="D208" s="44">
        <f>E205/E2</f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31.5">
      <c r="A209" s="23" t="s">
        <v>252</v>
      </c>
      <c r="B209" s="9" t="s">
        <v>106</v>
      </c>
      <c r="C209" s="9" t="s">
        <v>67</v>
      </c>
      <c r="D209" s="9" t="s">
        <v>275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253</v>
      </c>
      <c r="B210" s="9" t="s">
        <v>107</v>
      </c>
      <c r="C210" s="9" t="s">
        <v>67</v>
      </c>
      <c r="D210" s="9" t="s">
        <v>24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15.75">
      <c r="A211" s="23" t="s">
        <v>254</v>
      </c>
      <c r="B211" s="9" t="s">
        <v>64</v>
      </c>
      <c r="C211" s="9" t="s">
        <v>67</v>
      </c>
      <c r="D211" s="9" t="s">
        <v>10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255</v>
      </c>
      <c r="B212" s="9" t="s">
        <v>108</v>
      </c>
      <c r="C212" s="9" t="s">
        <v>73</v>
      </c>
      <c r="D212" s="9"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31.5">
      <c r="A213" s="23" t="s">
        <v>256</v>
      </c>
      <c r="B213" s="9" t="s">
        <v>106</v>
      </c>
      <c r="C213" s="9" t="s">
        <v>67</v>
      </c>
      <c r="D213" s="9" t="s">
        <v>325</v>
      </c>
      <c r="E213" s="38">
        <v>14007.06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257</v>
      </c>
      <c r="B214" s="9" t="s">
        <v>107</v>
      </c>
      <c r="C214" s="9" t="s">
        <v>67</v>
      </c>
      <c r="D214" s="9" t="s">
        <v>24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15.75">
      <c r="A215" s="23" t="s">
        <v>258</v>
      </c>
      <c r="B215" s="9" t="s">
        <v>64</v>
      </c>
      <c r="C215" s="9" t="s">
        <v>67</v>
      </c>
      <c r="D215" s="9" t="s">
        <v>10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259</v>
      </c>
      <c r="B216" s="9" t="s">
        <v>108</v>
      </c>
      <c r="C216" s="9" t="s">
        <v>73</v>
      </c>
      <c r="D216" s="37">
        <f>E213/E2</f>
        <v>7.037662663920012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31.5">
      <c r="A217" s="23" t="s">
        <v>260</v>
      </c>
      <c r="B217" s="9" t="s">
        <v>106</v>
      </c>
      <c r="C217" s="9" t="s">
        <v>67</v>
      </c>
      <c r="D217" s="9" t="s">
        <v>1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261</v>
      </c>
      <c r="B218" s="9" t="s">
        <v>107</v>
      </c>
      <c r="C218" s="9" t="s">
        <v>67</v>
      </c>
      <c r="D218" s="9" t="s">
        <v>24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15.75">
      <c r="A219" s="23" t="s">
        <v>262</v>
      </c>
      <c r="B219" s="9" t="s">
        <v>64</v>
      </c>
      <c r="C219" s="9" t="s">
        <v>67</v>
      </c>
      <c r="D219" s="9" t="s">
        <v>10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263</v>
      </c>
      <c r="B220" s="9" t="s">
        <v>108</v>
      </c>
      <c r="C220" s="9" t="s">
        <v>73</v>
      </c>
      <c r="D220" s="37">
        <f>E217/E2</f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31.5">
      <c r="A221" s="23" t="s">
        <v>264</v>
      </c>
      <c r="B221" s="9" t="s">
        <v>106</v>
      </c>
      <c r="C221" s="9" t="s">
        <v>67</v>
      </c>
      <c r="D221" s="9" t="s">
        <v>0</v>
      </c>
      <c r="E221" s="38">
        <v>0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265</v>
      </c>
      <c r="B222" s="9" t="s">
        <v>107</v>
      </c>
      <c r="C222" s="9" t="s">
        <v>67</v>
      </c>
      <c r="D222" s="9" t="s">
        <v>24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15.75">
      <c r="A223" s="23" t="s">
        <v>266</v>
      </c>
      <c r="B223" s="9" t="s">
        <v>64</v>
      </c>
      <c r="C223" s="9" t="s">
        <v>67</v>
      </c>
      <c r="D223" s="9" t="s">
        <v>10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ht="15.75">
      <c r="A224" s="23" t="s">
        <v>267</v>
      </c>
      <c r="B224" s="9" t="s">
        <v>108</v>
      </c>
      <c r="C224" s="9" t="s">
        <v>73</v>
      </c>
      <c r="D224" s="37">
        <f>E221/E2</f>
        <v>0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>
      <c r="A225" s="23" t="s">
        <v>269</v>
      </c>
      <c r="B225" s="9" t="s">
        <v>106</v>
      </c>
      <c r="C225" s="9" t="s">
        <v>67</v>
      </c>
      <c r="D225" s="9" t="s">
        <v>51</v>
      </c>
      <c r="E225" s="38">
        <v>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ht="15.75">
      <c r="A226" s="23" t="s">
        <v>271</v>
      </c>
      <c r="B226" s="9" t="s">
        <v>107</v>
      </c>
      <c r="C226" s="9" t="s">
        <v>67</v>
      </c>
      <c r="D226" s="9" t="s">
        <v>24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ht="15.75">
      <c r="A227" s="23" t="s">
        <v>272</v>
      </c>
      <c r="B227" s="9" t="s">
        <v>64</v>
      </c>
      <c r="C227" s="9" t="s">
        <v>67</v>
      </c>
      <c r="D227" s="9" t="s">
        <v>10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ht="15.75">
      <c r="A228" s="23" t="s">
        <v>273</v>
      </c>
      <c r="B228" s="9" t="s">
        <v>108</v>
      </c>
      <c r="C228" s="9" t="s">
        <v>73</v>
      </c>
      <c r="D228" s="37">
        <f>E225/E2</f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>
      <c r="A229" s="23" t="s">
        <v>276</v>
      </c>
      <c r="B229" s="9" t="s">
        <v>106</v>
      </c>
      <c r="C229" s="9" t="s">
        <v>67</v>
      </c>
      <c r="D229" s="9" t="s">
        <v>52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ht="15.75">
      <c r="A230" s="23" t="s">
        <v>277</v>
      </c>
      <c r="B230" s="9" t="s">
        <v>107</v>
      </c>
      <c r="C230" s="9" t="s">
        <v>67</v>
      </c>
      <c r="D230" s="9" t="s">
        <v>24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ht="15.75">
      <c r="A231" s="23" t="s">
        <v>278</v>
      </c>
      <c r="B231" s="9" t="s">
        <v>64</v>
      </c>
      <c r="C231" s="9" t="s">
        <v>67</v>
      </c>
      <c r="D231" s="9" t="s">
        <v>10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ht="15.75">
      <c r="A232" s="23" t="s">
        <v>279</v>
      </c>
      <c r="B232" s="9" t="s">
        <v>108</v>
      </c>
      <c r="C232" s="9" t="s">
        <v>73</v>
      </c>
      <c r="D232" s="37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>
      <c r="A233" s="23" t="s">
        <v>360</v>
      </c>
      <c r="B233" s="9" t="s">
        <v>106</v>
      </c>
      <c r="C233" s="9" t="s">
        <v>67</v>
      </c>
      <c r="D233" s="9" t="s">
        <v>53</v>
      </c>
      <c r="E233" s="38">
        <v>0</v>
      </c>
      <c r="F233" s="38" t="s">
        <v>320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ht="15.75">
      <c r="A234" s="23" t="s">
        <v>361</v>
      </c>
      <c r="B234" s="9" t="s">
        <v>107</v>
      </c>
      <c r="C234" s="9" t="s">
        <v>67</v>
      </c>
      <c r="D234" s="9" t="s">
        <v>24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ht="15.75">
      <c r="A235" s="23" t="s">
        <v>362</v>
      </c>
      <c r="B235" s="9" t="s">
        <v>64</v>
      </c>
      <c r="C235" s="9" t="s">
        <v>67</v>
      </c>
      <c r="D235" s="9" t="s">
        <v>312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ht="15.75">
      <c r="A236" s="23" t="s">
        <v>363</v>
      </c>
      <c r="B236" s="9" t="s">
        <v>108</v>
      </c>
      <c r="C236" s="9" t="s">
        <v>73</v>
      </c>
      <c r="D236" s="37">
        <f>E233/E2</f>
        <v>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15.75">
      <c r="A237" s="23"/>
      <c r="B237" s="20" t="s">
        <v>268</v>
      </c>
      <c r="C237" s="9" t="s">
        <v>73</v>
      </c>
      <c r="D237" s="31">
        <f>SUM(D28,D34,D60,D66,D72,D78,D84,D90,D100,D158,D196)</f>
        <v>189300.48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4" ht="15.75">
      <c r="A238" s="47" t="s">
        <v>280</v>
      </c>
      <c r="B238" s="47"/>
      <c r="C238" s="47"/>
      <c r="D238" s="47"/>
    </row>
    <row r="239" spans="1:4" ht="15.75">
      <c r="A239" s="7" t="s">
        <v>281</v>
      </c>
      <c r="B239" s="8" t="s">
        <v>282</v>
      </c>
      <c r="C239" s="8" t="s">
        <v>283</v>
      </c>
      <c r="D239" s="45">
        <f>'[1]Управл 2017'!$AA$23</f>
        <v>7</v>
      </c>
    </row>
    <row r="240" spans="1:4" ht="15.75">
      <c r="A240" s="7" t="s">
        <v>284</v>
      </c>
      <c r="B240" s="8" t="s">
        <v>285</v>
      </c>
      <c r="C240" s="8" t="s">
        <v>283</v>
      </c>
      <c r="D240" s="45">
        <f>'[1]Управл 2017'!$AB$23</f>
        <v>7</v>
      </c>
    </row>
    <row r="241" spans="1:4" ht="15.75">
      <c r="A241" s="7" t="s">
        <v>286</v>
      </c>
      <c r="B241" s="8" t="s">
        <v>287</v>
      </c>
      <c r="C241" s="8" t="s">
        <v>283</v>
      </c>
      <c r="D241" s="8">
        <v>0</v>
      </c>
    </row>
    <row r="242" spans="1:4" ht="15.75">
      <c r="A242" s="7" t="s">
        <v>288</v>
      </c>
      <c r="B242" s="8" t="s">
        <v>289</v>
      </c>
      <c r="C242" s="8" t="s">
        <v>73</v>
      </c>
      <c r="D242" s="41">
        <v>-29253.69</v>
      </c>
    </row>
    <row r="243" spans="1:4" ht="15.75">
      <c r="A243" s="47" t="s">
        <v>290</v>
      </c>
      <c r="B243" s="47"/>
      <c r="C243" s="47"/>
      <c r="D243" s="47"/>
    </row>
    <row r="244" spans="1:4" ht="15.75">
      <c r="A244" s="7" t="s">
        <v>291</v>
      </c>
      <c r="B244" s="8" t="s">
        <v>72</v>
      </c>
      <c r="C244" s="8" t="s">
        <v>73</v>
      </c>
      <c r="D244" s="8">
        <v>0</v>
      </c>
    </row>
    <row r="245" spans="1:4" ht="15.75">
      <c r="A245" s="7" t="s">
        <v>292</v>
      </c>
      <c r="B245" s="8" t="s">
        <v>74</v>
      </c>
      <c r="C245" s="8" t="s">
        <v>73</v>
      </c>
      <c r="D245" s="8">
        <v>0</v>
      </c>
    </row>
    <row r="246" spans="1:4" ht="15.75">
      <c r="A246" s="7" t="s">
        <v>293</v>
      </c>
      <c r="B246" s="8" t="s">
        <v>76</v>
      </c>
      <c r="C246" s="8" t="s">
        <v>73</v>
      </c>
      <c r="D246" s="8">
        <v>0</v>
      </c>
    </row>
    <row r="247" spans="1:4" ht="15.75">
      <c r="A247" s="7" t="s">
        <v>294</v>
      </c>
      <c r="B247" s="8" t="s">
        <v>99</v>
      </c>
      <c r="C247" s="8" t="s">
        <v>73</v>
      </c>
      <c r="D247" s="8">
        <v>0</v>
      </c>
    </row>
    <row r="248" spans="1:4" ht="15.75">
      <c r="A248" s="7" t="s">
        <v>295</v>
      </c>
      <c r="B248" s="8" t="s">
        <v>296</v>
      </c>
      <c r="C248" s="8" t="s">
        <v>73</v>
      </c>
      <c r="D248" s="8">
        <v>0</v>
      </c>
    </row>
    <row r="249" spans="1:4" ht="15.75">
      <c r="A249" s="7" t="s">
        <v>297</v>
      </c>
      <c r="B249" s="8" t="s">
        <v>101</v>
      </c>
      <c r="C249" s="8" t="s">
        <v>73</v>
      </c>
      <c r="D249" s="8">
        <v>0</v>
      </c>
    </row>
    <row r="250" spans="1:4" ht="15.75">
      <c r="A250" s="47" t="s">
        <v>298</v>
      </c>
      <c r="B250" s="47"/>
      <c r="C250" s="47"/>
      <c r="D250" s="47"/>
    </row>
    <row r="251" spans="1:4" ht="15.75">
      <c r="A251" s="7" t="s">
        <v>299</v>
      </c>
      <c r="B251" s="8" t="s">
        <v>282</v>
      </c>
      <c r="C251" s="8" t="s">
        <v>283</v>
      </c>
      <c r="D251" s="8">
        <v>0</v>
      </c>
    </row>
    <row r="252" spans="1:4" ht="15.75">
      <c r="A252" s="7" t="s">
        <v>300</v>
      </c>
      <c r="B252" s="8" t="s">
        <v>285</v>
      </c>
      <c r="C252" s="8" t="s">
        <v>283</v>
      </c>
      <c r="D252" s="8">
        <v>0</v>
      </c>
    </row>
    <row r="253" spans="1:4" ht="15.75">
      <c r="A253" s="7" t="s">
        <v>301</v>
      </c>
      <c r="B253" s="8" t="s">
        <v>302</v>
      </c>
      <c r="C253" s="8" t="s">
        <v>283</v>
      </c>
      <c r="D253" s="8">
        <v>0</v>
      </c>
    </row>
    <row r="254" spans="1:4" ht="15.75">
      <c r="A254" s="7" t="s">
        <v>303</v>
      </c>
      <c r="B254" s="8" t="s">
        <v>289</v>
      </c>
      <c r="C254" s="8" t="s">
        <v>73</v>
      </c>
      <c r="D254" s="8">
        <v>0</v>
      </c>
    </row>
    <row r="255" spans="1:4" ht="15.75">
      <c r="A255" s="47" t="s">
        <v>304</v>
      </c>
      <c r="B255" s="47"/>
      <c r="C255" s="47"/>
      <c r="D255" s="47"/>
    </row>
    <row r="256" spans="1:4" ht="15.75">
      <c r="A256" s="7" t="s">
        <v>305</v>
      </c>
      <c r="B256" s="8" t="s">
        <v>306</v>
      </c>
      <c r="C256" s="8" t="s">
        <v>283</v>
      </c>
      <c r="D256" s="8">
        <v>15</v>
      </c>
    </row>
    <row r="257" spans="1:4" ht="15.75">
      <c r="A257" s="7" t="s">
        <v>307</v>
      </c>
      <c r="B257" s="8" t="s">
        <v>308</v>
      </c>
      <c r="C257" s="8" t="s">
        <v>283</v>
      </c>
      <c r="D257" s="8">
        <v>4</v>
      </c>
    </row>
    <row r="258" spans="1:4" ht="31.5">
      <c r="A258" s="7" t="s">
        <v>309</v>
      </c>
      <c r="B258" s="8" t="s">
        <v>310</v>
      </c>
      <c r="C258" s="8" t="s">
        <v>73</v>
      </c>
      <c r="D258" s="8">
        <v>30200</v>
      </c>
    </row>
  </sheetData>
  <sheetProtection password="CC29" sheet="1" objects="1" scenario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2020-03-23T13:36:40Z</dcterms:modified>
  <cp:category/>
  <cp:version/>
  <cp:contentType/>
  <cp:contentStatus/>
</cp:coreProperties>
</file>