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7935" activeTab="0"/>
  </bookViews>
  <sheets>
    <sheet name="по форме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'по форме'!$A$1:$D$266</definedName>
  </definedNames>
  <calcPr fullCalcOnLoad="1"/>
</workbook>
</file>

<file path=xl/sharedStrings.xml><?xml version="1.0" encoding="utf-8"?>
<sst xmlns="http://schemas.openxmlformats.org/spreadsheetml/2006/main" count="933" uniqueCount="375">
  <si>
    <t>Ремонт и укрепление входных дверей</t>
  </si>
  <si>
    <t>Ремонт кровли</t>
  </si>
  <si>
    <t>Уборка грунта</t>
  </si>
  <si>
    <t>Уборка контейнерных площадок</t>
  </si>
  <si>
    <t>Услуги АДС</t>
  </si>
  <si>
    <t>Управление МКД</t>
  </si>
  <si>
    <t>Дератизация МОП</t>
  </si>
  <si>
    <t>Дезинсекция МОП</t>
  </si>
  <si>
    <t>Обеспечение устранения аварий на внутридомовых инженерных системах в многоквартирном доме</t>
  </si>
  <si>
    <t>круглосуточно</t>
  </si>
  <si>
    <t>м2</t>
  </si>
  <si>
    <t>Работы по содержанию помещений, входящих в состав общего имущества в многоквартирном доме</t>
  </si>
  <si>
    <t>Мытьё лестничных площадок и маршей 1 этажа</t>
  </si>
  <si>
    <t>Влажное подметание лестничных площадок и маршей 2 этажа и выше</t>
  </si>
  <si>
    <t>Влажное подметание лестничных площадок и маршей 1 этажа</t>
  </si>
  <si>
    <t>6 раз в неделю</t>
  </si>
  <si>
    <t>Прочая работа (услуга)</t>
  </si>
  <si>
    <t>Начисление платы,РКО,регистрационный учёт граждан</t>
  </si>
  <si>
    <t>ежедневно</t>
  </si>
  <si>
    <t>1 раз в месяц</t>
  </si>
  <si>
    <t>шт</t>
  </si>
  <si>
    <t>Работы (услуги) по управлению многоквартирным домом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</si>
  <si>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</si>
  <si>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</si>
  <si>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по мере необходимости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</si>
  <si>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</si>
  <si>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</si>
  <si>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</si>
  <si>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</si>
  <si>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1 раз в сутки при снегопаде</t>
  </si>
  <si>
    <t>5 раз в неделю</t>
  </si>
  <si>
    <t>1 раз в неделю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</si>
  <si>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</si>
  <si>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</si>
  <si>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</si>
  <si>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2 раза в год</t>
  </si>
  <si>
    <t>Посыпка пескосоляной смесью вручную(асфальт)20% территории</t>
  </si>
  <si>
    <t>Очистка придомовой территории от наледи и льда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</si>
  <si>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</si>
  <si>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Ремонт и обслуживание кол.приборов учёта холодной воды</t>
  </si>
  <si>
    <t>ежемесячно</t>
  </si>
  <si>
    <t>Ремонт,замена осветительных установок помещений общего пользования</t>
  </si>
  <si>
    <t>Ремонт,замена внутридомовых электросетей</t>
  </si>
  <si>
    <t>Ремонт,замена внутридомовых сетей канализации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</si>
  <si>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</si>
  <si>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</si>
  <si>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Ремонт системы отопления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</si>
  <si>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</si>
  <si>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 xml:space="preserve">Ремон  балконных козырьков </t>
  </si>
  <si>
    <t>Ремонт стен (внутренняя отделка)</t>
  </si>
  <si>
    <t>Ремонт стен (наружные поверхности)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</si>
  <si>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</si>
  <si>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</si>
  <si>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</si>
  <si>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</si>
  <si>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</si>
  <si>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</si>
  <si>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</si>
  <si>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</si>
  <si>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</si>
  <si>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</si>
  <si>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</si>
  <si>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</si>
  <si>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</si>
  <si>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</si>
  <si>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</si>
  <si>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</si>
  <si>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</si>
  <si>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</si>
  <si>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</si>
  <si>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</si>
  <si>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</si>
  <si>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</si>
  <si>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</si>
  <si>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</si>
  <si>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</si>
  <si>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</si>
  <si>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</si>
  <si>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</si>
  <si>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</si>
  <si>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</si>
  <si>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</si>
  <si>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</si>
  <si>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</si>
  <si>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</si>
  <si>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</si>
  <si>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</si>
  <si>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</si>
  <si>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</si>
  <si>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</si>
  <si>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</si>
  <si>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</si>
  <si>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</si>
  <si>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</si>
  <si>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</si>
  <si>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</si>
  <si>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</si>
  <si>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</si>
  <si>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</si>
  <si>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</si>
  <si>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</si>
  <si>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</si>
  <si>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</si>
  <si>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</si>
  <si>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</si>
  <si>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</si>
  <si>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</si>
  <si>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</si>
  <si>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</si>
  <si>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22.1</t>
  </si>
  <si>
    <t>23.1</t>
  </si>
  <si>
    <t>24.1</t>
  </si>
  <si>
    <t>25.1</t>
  </si>
  <si>
    <t>21.1</t>
  </si>
  <si>
    <t>26.1</t>
  </si>
  <si>
    <t>21.2</t>
  </si>
  <si>
    <t>22.2.1</t>
  </si>
  <si>
    <t>23.2.1</t>
  </si>
  <si>
    <t>24.2.1</t>
  </si>
  <si>
    <t>25.2.1</t>
  </si>
  <si>
    <t>26.2.1</t>
  </si>
  <si>
    <t>23.2.2</t>
  </si>
  <si>
    <t>24.2.2</t>
  </si>
  <si>
    <t>25.2.2</t>
  </si>
  <si>
    <t>26.2.2</t>
  </si>
  <si>
    <t>23.2.3</t>
  </si>
  <si>
    <t>24.2.3</t>
  </si>
  <si>
    <t>25.2.3</t>
  </si>
  <si>
    <t>26.2.3</t>
  </si>
  <si>
    <t>21.3</t>
  </si>
  <si>
    <t>22.3</t>
  </si>
  <si>
    <t>23.3</t>
  </si>
  <si>
    <t>24.3</t>
  </si>
  <si>
    <t>25.3</t>
  </si>
  <si>
    <t>26.3</t>
  </si>
  <si>
    <t>21.6</t>
  </si>
  <si>
    <t>22.6</t>
  </si>
  <si>
    <t>23.6</t>
  </si>
  <si>
    <t>24.6</t>
  </si>
  <si>
    <t>25.6</t>
  </si>
  <si>
    <t>26.6</t>
  </si>
  <si>
    <t>21.7</t>
  </si>
  <si>
    <t>22.7</t>
  </si>
  <si>
    <t>23.7</t>
  </si>
  <si>
    <t>24.7</t>
  </si>
  <si>
    <t>25.7</t>
  </si>
  <si>
    <t>26.7</t>
  </si>
  <si>
    <t>1 раз в год</t>
  </si>
  <si>
    <t>21.8</t>
  </si>
  <si>
    <t>22.8</t>
  </si>
  <si>
    <t>23.8</t>
  </si>
  <si>
    <t>24.8</t>
  </si>
  <si>
    <t>25.8</t>
  </si>
  <si>
    <t>26.8</t>
  </si>
  <si>
    <t>санузел - 1 раз в год; кухня - 2 раза в год</t>
  </si>
  <si>
    <t>21.9</t>
  </si>
  <si>
    <t>22.9</t>
  </si>
  <si>
    <t>23.9</t>
  </si>
  <si>
    <t>24.9</t>
  </si>
  <si>
    <t>25.9</t>
  </si>
  <si>
    <t>26.9</t>
  </si>
  <si>
    <t>м2 (подвальных помещений, мусороприемных камер)</t>
  </si>
  <si>
    <t>21.11</t>
  </si>
  <si>
    <t>22.11.1</t>
  </si>
  <si>
    <t>23.11.1</t>
  </si>
  <si>
    <t>24.11.1</t>
  </si>
  <si>
    <t>25.11.1</t>
  </si>
  <si>
    <t>26.11.1</t>
  </si>
  <si>
    <t>23.11.2</t>
  </si>
  <si>
    <t>24.11.2</t>
  </si>
  <si>
    <t>25.11.2</t>
  </si>
  <si>
    <t>26.11.2</t>
  </si>
  <si>
    <t>21.12</t>
  </si>
  <si>
    <t>22.12.1</t>
  </si>
  <si>
    <t>23.12.1</t>
  </si>
  <si>
    <t>24.12.1</t>
  </si>
  <si>
    <t>25.12.1</t>
  </si>
  <si>
    <t>26.12.1</t>
  </si>
  <si>
    <t>23.12.2</t>
  </si>
  <si>
    <t>24.12.2</t>
  </si>
  <si>
    <t>25.12.2</t>
  </si>
  <si>
    <t>26.12.2</t>
  </si>
  <si>
    <t>23.12.3</t>
  </si>
  <si>
    <t>24.12.3</t>
  </si>
  <si>
    <t>25.12.3</t>
  </si>
  <si>
    <t>26.12.3</t>
  </si>
  <si>
    <t>23.12.4</t>
  </si>
  <si>
    <t>24.12.4</t>
  </si>
  <si>
    <t>25.12.4</t>
  </si>
  <si>
    <t>26.12.4</t>
  </si>
  <si>
    <t>23.12.5</t>
  </si>
  <si>
    <t>24.12.5</t>
  </si>
  <si>
    <t>25.12.5</t>
  </si>
  <si>
    <t>26.12.5</t>
  </si>
  <si>
    <t>23.12.6</t>
  </si>
  <si>
    <t>24.12.6</t>
  </si>
  <si>
    <t>25.12.6</t>
  </si>
  <si>
    <t>26.12.6</t>
  </si>
  <si>
    <t>23.12.7</t>
  </si>
  <si>
    <t>24.12.7</t>
  </si>
  <si>
    <t>25.12.7</t>
  </si>
  <si>
    <t>26.12.7</t>
  </si>
  <si>
    <t>23.12.8</t>
  </si>
  <si>
    <t>24.12.8</t>
  </si>
  <si>
    <t>25.12.8</t>
  </si>
  <si>
    <t>26.12.8</t>
  </si>
  <si>
    <t>21.13</t>
  </si>
  <si>
    <t>22.13</t>
  </si>
  <si>
    <t>23.13.1</t>
  </si>
  <si>
    <t>24.13.1</t>
  </si>
  <si>
    <t>25.13.1</t>
  </si>
  <si>
    <t>26.13.1</t>
  </si>
  <si>
    <t>23.13.2</t>
  </si>
  <si>
    <t>24.13.2</t>
  </si>
  <si>
    <t>25.13.2</t>
  </si>
  <si>
    <t>26.13.2</t>
  </si>
  <si>
    <t>23.13.3</t>
  </si>
  <si>
    <t>24.13.3</t>
  </si>
  <si>
    <t>25.13.3</t>
  </si>
  <si>
    <t>26.13.3</t>
  </si>
  <si>
    <t>23.13.4</t>
  </si>
  <si>
    <t>24.13.4</t>
  </si>
  <si>
    <t>25.13.4</t>
  </si>
  <si>
    <t>26.13.4</t>
  </si>
  <si>
    <t>23.13.5</t>
  </si>
  <si>
    <t>24.13.5</t>
  </si>
  <si>
    <t>24.13.6</t>
  </si>
  <si>
    <t>25.13.5</t>
  </si>
  <si>
    <t>26.13.5</t>
  </si>
  <si>
    <t>23.13.6</t>
  </si>
  <si>
    <t>25.13.6</t>
  </si>
  <si>
    <t>26.13.6</t>
  </si>
  <si>
    <t>23.13.7</t>
  </si>
  <si>
    <t>24.13.7</t>
  </si>
  <si>
    <t>25.13.7</t>
  </si>
  <si>
    <t>26.13.7</t>
  </si>
  <si>
    <t>23.13.8</t>
  </si>
  <si>
    <t>24.13.8</t>
  </si>
  <si>
    <t>25.13.8</t>
  </si>
  <si>
    <t>26.13.8</t>
  </si>
  <si>
    <t>22.14</t>
  </si>
  <si>
    <t>23.14.1</t>
  </si>
  <si>
    <t>25.14.1</t>
  </si>
  <si>
    <t>26.14.1</t>
  </si>
  <si>
    <t>23.14.2</t>
  </si>
  <si>
    <t>24.14.2</t>
  </si>
  <si>
    <t>25.14.2</t>
  </si>
  <si>
    <t>26.14.2</t>
  </si>
  <si>
    <t>23.14.3</t>
  </si>
  <si>
    <t>24.14.3</t>
  </si>
  <si>
    <t>25.14.3</t>
  </si>
  <si>
    <t>26.14.3</t>
  </si>
  <si>
    <t>23.14.4</t>
  </si>
  <si>
    <t>24.14.4</t>
  </si>
  <si>
    <t>25.14.4</t>
  </si>
  <si>
    <t>26.14.4</t>
  </si>
  <si>
    <t>23.14.5</t>
  </si>
  <si>
    <t>24.14.5</t>
  </si>
  <si>
    <t>25.14.5</t>
  </si>
  <si>
    <t>26.14.5</t>
  </si>
  <si>
    <t>23.14.6</t>
  </si>
  <si>
    <t>24.14.6</t>
  </si>
  <si>
    <t>25.14.6</t>
  </si>
  <si>
    <t>26.14.6</t>
  </si>
  <si>
    <t>23.14.7</t>
  </si>
  <si>
    <t>24.14.7</t>
  </si>
  <si>
    <t>25.14.7</t>
  </si>
  <si>
    <t>26.14.7</t>
  </si>
  <si>
    <t>Итого</t>
  </si>
  <si>
    <t>23.14.8</t>
  </si>
  <si>
    <t>24.14.1</t>
  </si>
  <si>
    <t>24.14.8</t>
  </si>
  <si>
    <t>25.14.8</t>
  </si>
  <si>
    <t>26.14.8</t>
  </si>
  <si>
    <t>21.14</t>
  </si>
  <si>
    <t>Устранение протечек кровли входных козырьков</t>
  </si>
  <si>
    <t>23.14.9</t>
  </si>
  <si>
    <t>24.14.9</t>
  </si>
  <si>
    <t>25.14.9</t>
  </si>
  <si>
    <t>26.14.9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</si>
  <si>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</si>
  <si>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</si>
  <si>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</si>
  <si>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</si>
  <si>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</si>
  <si>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</si>
  <si>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</si>
  <si>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</si>
  <si>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</si>
  <si>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</si>
  <si>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</si>
  <si>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</si>
  <si>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</si>
  <si>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</si>
  <si>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</si>
  <si>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</si>
  <si>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</si>
  <si>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</si>
  <si>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</si>
  <si>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</si>
  <si>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</si>
  <si>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</si>
  <si>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</si>
  <si>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</si>
  <si>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</si>
  <si>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</si>
  <si>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</si>
  <si>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</si>
  <si>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</si>
  <si>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</si>
  <si>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</si>
  <si>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Ремонт внутридомовых сетей холодного водоснабжения</t>
  </si>
  <si>
    <t>пог.м. шва</t>
  </si>
  <si>
    <t>площадь</t>
  </si>
  <si>
    <t>Мытьё лестничных площадок и маршей 2  этажа и выше</t>
  </si>
  <si>
    <t>стоимость</t>
  </si>
  <si>
    <t>Мытье окон</t>
  </si>
  <si>
    <t>Влажная протирка элементов лестничных клеток (двери, подоконники, оконные ограждения, перила, почтовые ящики)</t>
  </si>
  <si>
    <t>Объекты внешнего благоустройства (асфальтирование, зеленые насаждения)</t>
  </si>
  <si>
    <t>снятие показаний ЖЭК</t>
  </si>
  <si>
    <t>ГАРД и ЖЭК</t>
  </si>
  <si>
    <t>Текущий ремонт малых форм</t>
  </si>
  <si>
    <t>Очистка урн от мусора</t>
  </si>
  <si>
    <t>Покос травы на земельном участке</t>
  </si>
  <si>
    <t>Очистка МОП МКД от мусора</t>
  </si>
  <si>
    <t>Очистка кровли от мусора и сосулек</t>
  </si>
  <si>
    <t>кол-во квартир</t>
  </si>
  <si>
    <t>площадь подвала</t>
  </si>
  <si>
    <t>23.2.4</t>
  </si>
  <si>
    <t>24.2.4</t>
  </si>
  <si>
    <t>25.2.4</t>
  </si>
  <si>
    <t>26.2.4</t>
  </si>
  <si>
    <t>23.2.5</t>
  </si>
  <si>
    <t>24.2.5</t>
  </si>
  <si>
    <t>25.2.5</t>
  </si>
  <si>
    <t>26.2.5</t>
  </si>
  <si>
    <t>23.2.6</t>
  </si>
  <si>
    <t>24.2.6</t>
  </si>
  <si>
    <t>25.2.6</t>
  </si>
  <si>
    <t>26.2.6</t>
  </si>
  <si>
    <t>23.12.9</t>
  </si>
  <si>
    <t>24.12.9</t>
  </si>
  <si>
    <t>25.12.9</t>
  </si>
  <si>
    <t>26.12.9</t>
  </si>
  <si>
    <t>23.12.10</t>
  </si>
  <si>
    <t>24.12.10</t>
  </si>
  <si>
    <t>25.12.10</t>
  </si>
  <si>
    <t>26.12.10</t>
  </si>
  <si>
    <t>23.12.11</t>
  </si>
  <si>
    <t>24.12.11</t>
  </si>
  <si>
    <t>25.12.11</t>
  </si>
  <si>
    <t>26.12.11</t>
  </si>
  <si>
    <t>23.12.12</t>
  </si>
  <si>
    <t>24.12.12</t>
  </si>
  <si>
    <t>25.12.12</t>
  </si>
  <si>
    <t>26.12.12</t>
  </si>
  <si>
    <t>23.12.13</t>
  </si>
  <si>
    <t>24.12.13</t>
  </si>
  <si>
    <t>25.12.13</t>
  </si>
  <si>
    <t>26.12.13</t>
  </si>
  <si>
    <t>23.14.10</t>
  </si>
  <si>
    <t>24.14.10</t>
  </si>
  <si>
    <t>25.14.10</t>
  </si>
  <si>
    <t>26.14.10</t>
  </si>
  <si>
    <t>делить на площадь подвала</t>
  </si>
  <si>
    <t>Содержание и ремонт систем водоотвода</t>
  </si>
  <si>
    <t>Ремонт внутридомовых сетей горячего водоснабжения</t>
  </si>
  <si>
    <t>Обследование спец. организациями</t>
  </si>
  <si>
    <t>Мехуборка (асфальт) в зимний период</t>
  </si>
  <si>
    <t>Ремонт и обслуживание кол.приборов учёта тепловой энергии</t>
  </si>
  <si>
    <t>Отчет об исполнении управляющей организацией ООО "УК "Слобода" договора управления за 2019 год по дому № 41  ул. Гагарина в г. Липецке</t>
  </si>
  <si>
    <t>31.03.2020 г.</t>
  </si>
  <si>
    <t>01.01.2019 г.</t>
  </si>
  <si>
    <t>31.12.2019 г.</t>
  </si>
  <si>
    <t>демидова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</si>
</sst>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54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3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3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3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3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  <font>
      <b/>
      <sz val="14"/>
      <color theme="1" tint="0.04998999834060669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4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3" applyNumberFormat="0" applyAlignment="0" applyProtection="0"/>
    <xf numFmtId="0" fontId="31" fillId="27" borderId="4" applyNumberFormat="0" applyAlignment="0" applyProtection="0"/>
    <xf numFmtId="0" fontId="32" fillId="27" borderId="3" applyNumberFormat="0" applyAlignment="0" applyProtection="0"/>
    <xf numFmtId="0" fontId="33" fillId="0" borderId="0" applyNumberForma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8" borderId="9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9" fontId="28" fillId="0" borderId="0" applyFont="0" applyFill="0" applyBorder="0" applyAlignment="0" applyProtection="0"/>
    <xf numFmtId="0" fontId="44" fillId="0" borderId="11" applyNumberFormat="0" applyFill="0" applyAlignment="0" applyProtection="0"/>
    <xf numFmtId="0" fontId="45" fillId="0" borderId="0" applyNumberFormat="0" applyFill="0" applyBorder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8">
    <xf numFmtId="0" fontId="0" fillId="0" borderId="0" xfId="0" applyAlignment="1">
      <alignment/>
    </xf>
    <xf numFmtId="4" fontId="3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top" wrapText="1"/>
    </xf>
    <xf numFmtId="0" fontId="48" fillId="0" borderId="0" xfId="0" applyFont="1" applyFill="1" applyAlignment="1">
      <alignment/>
    </xf>
    <xf numFmtId="49" fontId="49" fillId="0" borderId="12" xfId="0" applyNumberFormat="1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center" vertical="center" wrapText="1"/>
    </xf>
    <xf numFmtId="0" fontId="49" fillId="0" borderId="0" xfId="0" applyFont="1" applyFill="1" applyAlignment="1">
      <alignment horizontal="center" vertical="center" wrapText="1"/>
    </xf>
    <xf numFmtId="0" fontId="37" fillId="0" borderId="0" xfId="0" applyFont="1" applyFill="1" applyAlignment="1">
      <alignment/>
    </xf>
    <xf numFmtId="49" fontId="50" fillId="0" borderId="12" xfId="0" applyNumberFormat="1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center" vertical="center" wrapText="1"/>
    </xf>
    <xf numFmtId="0" fontId="50" fillId="0" borderId="0" xfId="0" applyFont="1" applyFill="1" applyAlignment="1">
      <alignment horizontal="center" vertical="center" wrapText="1"/>
    </xf>
    <xf numFmtId="0" fontId="28" fillId="0" borderId="0" xfId="0" applyFont="1" applyFill="1" applyAlignment="1">
      <alignment/>
    </xf>
    <xf numFmtId="0" fontId="51" fillId="0" borderId="12" xfId="0" applyFont="1" applyFill="1" applyBorder="1" applyAlignment="1">
      <alignment horizontal="center" vertical="center" wrapText="1"/>
    </xf>
    <xf numFmtId="0" fontId="51" fillId="0" borderId="0" xfId="0" applyFont="1" applyFill="1" applyAlignment="1">
      <alignment horizontal="center" vertical="center" wrapText="1"/>
    </xf>
    <xf numFmtId="0" fontId="52" fillId="0" borderId="0" xfId="0" applyFont="1" applyFill="1" applyAlignment="1">
      <alignment/>
    </xf>
    <xf numFmtId="49" fontId="47" fillId="0" borderId="12" xfId="0" applyNumberFormat="1" applyFont="1" applyFill="1" applyBorder="1" applyAlignment="1">
      <alignment horizontal="center" vertical="center" wrapText="1"/>
    </xf>
    <xf numFmtId="2" fontId="47" fillId="0" borderId="12" xfId="0" applyNumberFormat="1" applyFont="1" applyFill="1" applyBorder="1" applyAlignment="1">
      <alignment horizontal="center" vertical="center" wrapText="1"/>
    </xf>
    <xf numFmtId="0" fontId="51" fillId="0" borderId="0" xfId="0" applyFont="1" applyFill="1" applyAlignment="1">
      <alignment horizontal="left" vertical="center" wrapText="1"/>
    </xf>
    <xf numFmtId="0" fontId="47" fillId="0" borderId="0" xfId="0" applyFont="1" applyFill="1" applyAlignment="1">
      <alignment horizontal="left" vertical="center" wrapText="1"/>
    </xf>
    <xf numFmtId="0" fontId="47" fillId="0" borderId="0" xfId="0" applyFont="1" applyFill="1" applyBorder="1" applyAlignment="1">
      <alignment horizontal="left" vertical="center" wrapText="1"/>
    </xf>
    <xf numFmtId="0" fontId="47" fillId="0" borderId="0" xfId="0" applyFont="1" applyFill="1" applyBorder="1" applyAlignment="1">
      <alignment horizontal="center" vertical="center" wrapText="1"/>
    </xf>
    <xf numFmtId="0" fontId="53" fillId="0" borderId="0" xfId="0" applyFont="1" applyFill="1" applyAlignment="1">
      <alignment horizontal="center" vertical="center" wrapText="1"/>
    </xf>
    <xf numFmtId="4" fontId="51" fillId="0" borderId="12" xfId="0" applyNumberFormat="1" applyFont="1" applyFill="1" applyBorder="1" applyAlignment="1">
      <alignment horizontal="center" vertical="center" wrapText="1"/>
    </xf>
    <xf numFmtId="2" fontId="49" fillId="0" borderId="0" xfId="0" applyNumberFormat="1" applyFont="1" applyFill="1" applyAlignment="1">
      <alignment horizontal="center" vertical="center" wrapText="1"/>
    </xf>
    <xf numFmtId="2" fontId="51" fillId="0" borderId="0" xfId="0" applyNumberFormat="1" applyFont="1" applyFill="1" applyAlignment="1">
      <alignment horizontal="center" vertical="center" wrapText="1"/>
    </xf>
    <xf numFmtId="2" fontId="47" fillId="0" borderId="0" xfId="0" applyNumberFormat="1" applyFont="1" applyFill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top" wrapText="1"/>
    </xf>
    <xf numFmtId="4" fontId="47" fillId="0" borderId="12" xfId="0" applyNumberFormat="1" applyFont="1" applyFill="1" applyBorder="1" applyAlignment="1">
      <alignment horizontal="center" vertical="center" wrapText="1"/>
    </xf>
    <xf numFmtId="1" fontId="3" fillId="0" borderId="12" xfId="0" applyNumberFormat="1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49" fontId="51" fillId="0" borderId="12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2" fontId="50" fillId="0" borderId="12" xfId="0" applyNumberFormat="1" applyFont="1" applyFill="1" applyBorder="1" applyAlignment="1">
      <alignment horizontal="center" vertical="center" wrapText="1"/>
    </xf>
    <xf numFmtId="182" fontId="50" fillId="0" borderId="12" xfId="0" applyNumberFormat="1" applyFont="1" applyFill="1" applyBorder="1" applyAlignment="1">
      <alignment horizontal="center" vertical="center" wrapText="1"/>
    </xf>
    <xf numFmtId="182" fontId="47" fillId="0" borderId="12" xfId="0" applyNumberFormat="1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49" fontId="51" fillId="0" borderId="12" xfId="0" applyNumberFormat="1" applyFont="1" applyFill="1" applyBorder="1" applyAlignment="1">
      <alignment horizontal="center" vertical="center" wrapText="1"/>
    </xf>
  </cellXfs>
  <cellStyles count="2040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Hyperlink" xfId="1880"/>
    <cellStyle name="Currency" xfId="1881"/>
    <cellStyle name="Currency [0]" xfId="1882"/>
    <cellStyle name="Заголовок 1" xfId="1883"/>
    <cellStyle name="Заголовок 2" xfId="1884"/>
    <cellStyle name="Заголовок 3" xfId="1885"/>
    <cellStyle name="Заголовок 4" xfId="1886"/>
    <cellStyle name="Итог" xfId="1887"/>
    <cellStyle name="Контрольная ячейка" xfId="1888"/>
    <cellStyle name="Название" xfId="1889"/>
    <cellStyle name="Нейтральный" xfId="1890"/>
    <cellStyle name="Followed Hyperlink" xfId="1891"/>
    <cellStyle name="Плохой" xfId="1892"/>
    <cellStyle name="Пояснение" xfId="1893"/>
    <cellStyle name="Примечание" xfId="1894"/>
    <cellStyle name="Примечание 10" xfId="1895"/>
    <cellStyle name="Примечание 11" xfId="1896"/>
    <cellStyle name="Примечание 12" xfId="1897"/>
    <cellStyle name="Примечание 13" xfId="1898"/>
    <cellStyle name="Примечание 14" xfId="1899"/>
    <cellStyle name="Примечание 15" xfId="1900"/>
    <cellStyle name="Примечание 16" xfId="1901"/>
    <cellStyle name="Примечание 17" xfId="1902"/>
    <cellStyle name="Примечание 18" xfId="1903"/>
    <cellStyle name="Примечание 19" xfId="1904"/>
    <cellStyle name="Примечание 2" xfId="1905"/>
    <cellStyle name="Примечание 2 10" xfId="1906"/>
    <cellStyle name="Примечание 2 11" xfId="1907"/>
    <cellStyle name="Примечание 2 12" xfId="1908"/>
    <cellStyle name="Примечание 2 13" xfId="1909"/>
    <cellStyle name="Примечание 2 14" xfId="1910"/>
    <cellStyle name="Примечание 2 15" xfId="1911"/>
    <cellStyle name="Примечание 2 16" xfId="1912"/>
    <cellStyle name="Примечание 2 17" xfId="1913"/>
    <cellStyle name="Примечание 2 18" xfId="1914"/>
    <cellStyle name="Примечание 2 19" xfId="1915"/>
    <cellStyle name="Примечание 2 2" xfId="1916"/>
    <cellStyle name="Примечание 2 20" xfId="1917"/>
    <cellStyle name="Примечание 2 21" xfId="1918"/>
    <cellStyle name="Примечание 2 22" xfId="1919"/>
    <cellStyle name="Примечание 2 23" xfId="1920"/>
    <cellStyle name="Примечание 2 24" xfId="1921"/>
    <cellStyle name="Примечание 2 25" xfId="1922"/>
    <cellStyle name="Примечание 2 26" xfId="1923"/>
    <cellStyle name="Примечание 2 27" xfId="1924"/>
    <cellStyle name="Примечание 2 28" xfId="1925"/>
    <cellStyle name="Примечание 2 29" xfId="1926"/>
    <cellStyle name="Примечание 2 3" xfId="1927"/>
    <cellStyle name="Примечание 2 30" xfId="1928"/>
    <cellStyle name="Примечание 2 31" xfId="1929"/>
    <cellStyle name="Примечание 2 32" xfId="1930"/>
    <cellStyle name="Примечание 2 33" xfId="1931"/>
    <cellStyle name="Примечание 2 34" xfId="1932"/>
    <cellStyle name="Примечание 2 35" xfId="1933"/>
    <cellStyle name="Примечание 2 36" xfId="1934"/>
    <cellStyle name="Примечание 2 37" xfId="1935"/>
    <cellStyle name="Примечание 2 38" xfId="1936"/>
    <cellStyle name="Примечание 2 39" xfId="1937"/>
    <cellStyle name="Примечание 2 4" xfId="1938"/>
    <cellStyle name="Примечание 2 40" xfId="1939"/>
    <cellStyle name="Примечание 2 41" xfId="1940"/>
    <cellStyle name="Примечание 2 42" xfId="1941"/>
    <cellStyle name="Примечание 2 43" xfId="1942"/>
    <cellStyle name="Примечание 2 44" xfId="1943"/>
    <cellStyle name="Примечание 2 45" xfId="1944"/>
    <cellStyle name="Примечание 2 46" xfId="1945"/>
    <cellStyle name="Примечание 2 47" xfId="1946"/>
    <cellStyle name="Примечание 2 48" xfId="1947"/>
    <cellStyle name="Примечание 2 49" xfId="1948"/>
    <cellStyle name="Примечание 2 5" xfId="1949"/>
    <cellStyle name="Примечание 2 50" xfId="1950"/>
    <cellStyle name="Примечание 2 51" xfId="1951"/>
    <cellStyle name="Примечание 2 52" xfId="1952"/>
    <cellStyle name="Примечание 2 53" xfId="1953"/>
    <cellStyle name="Примечание 2 54" xfId="1954"/>
    <cellStyle name="Примечание 2 55" xfId="1955"/>
    <cellStyle name="Примечание 2 56" xfId="1956"/>
    <cellStyle name="Примечание 2 57" xfId="1957"/>
    <cellStyle name="Примечание 2 58" xfId="1958"/>
    <cellStyle name="Примечание 2 59" xfId="1959"/>
    <cellStyle name="Примечание 2 6" xfId="1960"/>
    <cellStyle name="Примечание 2 60" xfId="1961"/>
    <cellStyle name="Примечание 2 61" xfId="1962"/>
    <cellStyle name="Примечание 2 62" xfId="1963"/>
    <cellStyle name="Примечание 2 63" xfId="1964"/>
    <cellStyle name="Примечание 2 64" xfId="1965"/>
    <cellStyle name="Примечание 2 65" xfId="1966"/>
    <cellStyle name="Примечание 2 66" xfId="1967"/>
    <cellStyle name="Примечание 2 67" xfId="1968"/>
    <cellStyle name="Примечание 2 68" xfId="1969"/>
    <cellStyle name="Примечание 2 69" xfId="1970"/>
    <cellStyle name="Примечание 2 7" xfId="1971"/>
    <cellStyle name="Примечание 2 70" xfId="1972"/>
    <cellStyle name="Примечание 2 71" xfId="1973"/>
    <cellStyle name="Примечание 2 8" xfId="1974"/>
    <cellStyle name="Примечание 2 9" xfId="1975"/>
    <cellStyle name="Примечание 20" xfId="1976"/>
    <cellStyle name="Примечание 21" xfId="1977"/>
    <cellStyle name="Примечание 22" xfId="1978"/>
    <cellStyle name="Примечание 23" xfId="1979"/>
    <cellStyle name="Примечание 24" xfId="1980"/>
    <cellStyle name="Примечание 25" xfId="1981"/>
    <cellStyle name="Примечание 26" xfId="1982"/>
    <cellStyle name="Примечание 27" xfId="1983"/>
    <cellStyle name="Примечание 28" xfId="1984"/>
    <cellStyle name="Примечание 29" xfId="1985"/>
    <cellStyle name="Примечание 29 2" xfId="1986"/>
    <cellStyle name="Примечание 29 3" xfId="1987"/>
    <cellStyle name="Примечание 29 4" xfId="1988"/>
    <cellStyle name="Примечание 3" xfId="1989"/>
    <cellStyle name="Примечание 30" xfId="1990"/>
    <cellStyle name="Примечание 30 2" xfId="1991"/>
    <cellStyle name="Примечание 31" xfId="1992"/>
    <cellStyle name="Примечание 31 2" xfId="1993"/>
    <cellStyle name="Примечание 32" xfId="1994"/>
    <cellStyle name="Примечание 33" xfId="1995"/>
    <cellStyle name="Примечание 34" xfId="1996"/>
    <cellStyle name="Примечание 34 2" xfId="1997"/>
    <cellStyle name="Примечание 35" xfId="1998"/>
    <cellStyle name="Примечание 35 2" xfId="1999"/>
    <cellStyle name="Примечание 36" xfId="2000"/>
    <cellStyle name="Примечание 36 2" xfId="2001"/>
    <cellStyle name="Примечание 37" xfId="2002"/>
    <cellStyle name="Примечание 38" xfId="2003"/>
    <cellStyle name="Примечание 39" xfId="2004"/>
    <cellStyle name="Примечание 4" xfId="2005"/>
    <cellStyle name="Примечание 40" xfId="2006"/>
    <cellStyle name="Примечание 41" xfId="2007"/>
    <cellStyle name="Примечание 42" xfId="2008"/>
    <cellStyle name="Примечание 42 2" xfId="2009"/>
    <cellStyle name="Примечание 43" xfId="2010"/>
    <cellStyle name="Примечание 44" xfId="2011"/>
    <cellStyle name="Примечание 45" xfId="2012"/>
    <cellStyle name="Примечание 46" xfId="2013"/>
    <cellStyle name="Примечание 47" xfId="2014"/>
    <cellStyle name="Примечание 48" xfId="2015"/>
    <cellStyle name="Примечание 48 2" xfId="2016"/>
    <cellStyle name="Примечание 48 3" xfId="2017"/>
    <cellStyle name="Примечание 48 4" xfId="2018"/>
    <cellStyle name="Примечание 49" xfId="2019"/>
    <cellStyle name="Примечание 49 2" xfId="2020"/>
    <cellStyle name="Примечание 49 3" xfId="2021"/>
    <cellStyle name="Примечание 49 4" xfId="2022"/>
    <cellStyle name="Примечание 5" xfId="2023"/>
    <cellStyle name="Примечание 50" xfId="2024"/>
    <cellStyle name="Примечание 50 2" xfId="2025"/>
    <cellStyle name="Примечание 51" xfId="2026"/>
    <cellStyle name="Примечание 51 2" xfId="2027"/>
    <cellStyle name="Примечание 52" xfId="2028"/>
    <cellStyle name="Примечание 53" xfId="2029"/>
    <cellStyle name="Примечание 54" xfId="2030"/>
    <cellStyle name="Примечание 55" xfId="2031"/>
    <cellStyle name="Примечание 56" xfId="2032"/>
    <cellStyle name="Примечание 57" xfId="2033"/>
    <cellStyle name="Примечание 58" xfId="2034"/>
    <cellStyle name="Примечание 59" xfId="2035"/>
    <cellStyle name="Примечание 6" xfId="2036"/>
    <cellStyle name="Примечание 60" xfId="2037"/>
    <cellStyle name="Примечание 61" xfId="2038"/>
    <cellStyle name="Примечание 62" xfId="2039"/>
    <cellStyle name="Примечание 63" xfId="2040"/>
    <cellStyle name="Примечание 64" xfId="2041"/>
    <cellStyle name="Примечание 65" xfId="2042"/>
    <cellStyle name="Примечание 66" xfId="2043"/>
    <cellStyle name="Примечание 67" xfId="2044"/>
    <cellStyle name="Примечание 7" xfId="2045"/>
    <cellStyle name="Примечание 8" xfId="2046"/>
    <cellStyle name="Примечание 9" xfId="2047"/>
    <cellStyle name="Percent" xfId="2048"/>
    <cellStyle name="Связанная ячейка" xfId="2049"/>
    <cellStyle name="Текст предупреждения" xfId="2050"/>
    <cellStyle name="Comma" xfId="2051"/>
    <cellStyle name="Comma [0]" xfId="2052"/>
    <cellStyle name="Хороший" xfId="205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18\&#1057;&#1042;&#1045;&#1044;&#1045;&#1053;&#1048;&#1071;%20&#1044;&#1051;&#1071;%20&#1054;&#1058;&#1063;&#1045;&#1058;&#1054;&#1042;\&#1044;&#1077;&#1084;&#1080;&#1076;&#1086;&#1074;&#1072;%20&#1101;&#1082;&#1086;&#1085;&#1086;&#1084;&#1080;&#1089;&#1090;\&#1059;&#1050;%202018%20&#1079;&#1072;&#1087;&#1086;&#1083;&#1085;&#1077;&#1085;&#1085;&#1099;&#1081;%202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18\&#1058;&#1072;&#1088;&#1080;&#1092;%20&#1075;&#1086;&#1076;%202018%20-%20&#1082;&#1086;&#1087;&#1080;&#110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9;&#1050;\&#1059;&#1087;&#1088;&#1072;&#1074;&#1083;&#1077;&#1085;&#1080;&#1077;%20&#1059;&#1054;%202018\&#1091;&#1083;.%20&#1043;&#1072;&#1075;&#1072;&#1088;&#1080;&#1085;&#1072;,%20&#1076;.%2041%20201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9\&#1058;&#1072;&#1088;&#1080;&#1092;%20&#1075;&#1086;&#1076;%20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правл 2017"/>
      <sheetName val="непоср 2017"/>
    </sheetNames>
    <sheetDataSet>
      <sheetData sheetId="0">
        <row r="20">
          <cell r="P20">
            <v>18643.248</v>
          </cell>
          <cell r="U20">
            <v>21152.915999999997</v>
          </cell>
          <cell r="AA20">
            <v>6</v>
          </cell>
          <cell r="AB20">
            <v>6</v>
          </cell>
          <cell r="AD20">
            <v>-28490.8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3"/>
      <sheetName val="Зегеля 21а"/>
      <sheetName val="Зегеля 21а СТОЯНКА"/>
      <sheetName val="Лист2"/>
      <sheetName val="Плеханова 3 с 01.09.18"/>
      <sheetName val="Лист1"/>
      <sheetName val="Шкатова, 4 с 01.06.18"/>
      <sheetName val="Семашко 5,2(новый тариф)"/>
    </sheetNames>
    <sheetDataSet>
      <sheetData sheetId="2">
        <row r="3">
          <cell r="N3">
            <v>1991.8</v>
          </cell>
        </row>
        <row r="37">
          <cell r="N37">
            <v>0.177653</v>
          </cell>
        </row>
        <row r="41">
          <cell r="N41">
            <v>0.185945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479.08</v>
          </cell>
        </row>
        <row r="24">
          <cell r="D24">
            <v>-33879.4562919999</v>
          </cell>
        </row>
        <row r="25">
          <cell r="D25">
            <v>50556.76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ГУК 2019"/>
      <sheetName val="УК 2019"/>
      <sheetName val="ук(2015)"/>
      <sheetName val="гук(2015)"/>
      <sheetName val="ук(2016)"/>
      <sheetName val="Лист3"/>
      <sheetName val="Лист4"/>
      <sheetName val="гук(2016)"/>
      <sheetName val="Зегеля 21а"/>
      <sheetName val="Зегеля 21а СТОЯНКА"/>
      <sheetName val="Плеханова 3 с 01.09.18"/>
      <sheetName val="Лист1"/>
      <sheetName val="Шкатова, 4 с 01.06.18"/>
      <sheetName val="Шкатова 4 тариф 2016"/>
      <sheetName val="Семашко 5,2(новый тариф)"/>
    </sheetNames>
    <sheetDataSet>
      <sheetData sheetId="1">
        <row r="124">
          <cell r="N124">
            <v>113477.60241839998</v>
          </cell>
        </row>
        <row r="125">
          <cell r="N125">
            <v>124200.00358800014</v>
          </cell>
        </row>
        <row r="126">
          <cell r="N126">
            <v>29289.020640000002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6"/>
  <sheetViews>
    <sheetView tabSelected="1" view="pageBreakPreview" zoomScaleNormal="90" zoomScaleSheetLayoutView="100" zoomScalePageLayoutView="0" workbookViewId="0" topLeftCell="A1">
      <selection activeCell="A1" sqref="A1:IV16384"/>
    </sheetView>
  </sheetViews>
  <sheetFormatPr defaultColWidth="9.140625" defaultRowHeight="15"/>
  <cols>
    <col min="1" max="1" width="9.140625" style="2" customWidth="1"/>
    <col min="2" max="2" width="62.421875" style="3" customWidth="1"/>
    <col min="3" max="3" width="24.28125" style="3" customWidth="1"/>
    <col min="4" max="4" width="62.7109375" style="3" customWidth="1"/>
    <col min="5" max="5" width="18.7109375" style="3" hidden="1" customWidth="1"/>
    <col min="6" max="6" width="17.8515625" style="3" hidden="1" customWidth="1"/>
    <col min="7" max="8" width="9.140625" style="3" hidden="1" customWidth="1"/>
    <col min="9" max="19" width="0" style="3" hidden="1" customWidth="1"/>
    <col min="20" max="22" width="9.140625" style="3" customWidth="1"/>
    <col min="23" max="16384" width="9.140625" style="4" customWidth="1"/>
  </cols>
  <sheetData>
    <row r="1" ht="15.75">
      <c r="E1" s="3" t="s">
        <v>313</v>
      </c>
    </row>
    <row r="2" spans="1:22" s="6" customFormat="1" ht="33.75" customHeight="1">
      <c r="A2" s="46" t="s">
        <v>370</v>
      </c>
      <c r="B2" s="46"/>
      <c r="C2" s="46"/>
      <c r="D2" s="46"/>
      <c r="E2" s="5">
        <v>1991.8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4" spans="1:4" ht="15.75">
      <c r="A4" s="7" t="s">
        <v>62</v>
      </c>
      <c r="B4" s="8" t="s">
        <v>63</v>
      </c>
      <c r="C4" s="8" t="s">
        <v>64</v>
      </c>
      <c r="D4" s="8" t="s">
        <v>65</v>
      </c>
    </row>
    <row r="5" spans="1:4" ht="15.75">
      <c r="A5" s="7" t="s">
        <v>68</v>
      </c>
      <c r="B5" s="8" t="s">
        <v>66</v>
      </c>
      <c r="C5" s="8" t="s">
        <v>67</v>
      </c>
      <c r="D5" s="9" t="s">
        <v>371</v>
      </c>
    </row>
    <row r="6" spans="1:4" ht="15.75">
      <c r="A6" s="7" t="s">
        <v>69</v>
      </c>
      <c r="B6" s="8" t="s">
        <v>70</v>
      </c>
      <c r="C6" s="8" t="s">
        <v>67</v>
      </c>
      <c r="D6" s="9" t="s">
        <v>372</v>
      </c>
    </row>
    <row r="7" spans="1:4" ht="15.75">
      <c r="A7" s="7" t="s">
        <v>56</v>
      </c>
      <c r="B7" s="8" t="s">
        <v>71</v>
      </c>
      <c r="C7" s="8" t="s">
        <v>67</v>
      </c>
      <c r="D7" s="9" t="s">
        <v>373</v>
      </c>
    </row>
    <row r="8" spans="1:4" ht="42.75" customHeight="1">
      <c r="A8" s="45" t="s">
        <v>103</v>
      </c>
      <c r="B8" s="45"/>
      <c r="C8" s="45"/>
      <c r="D8" s="45"/>
    </row>
    <row r="9" spans="1:4" ht="15.75">
      <c r="A9" s="7" t="s">
        <v>57</v>
      </c>
      <c r="B9" s="8" t="s">
        <v>72</v>
      </c>
      <c r="C9" s="8" t="s">
        <v>73</v>
      </c>
      <c r="D9" s="40">
        <f>'[3]по форме'!$D$23</f>
        <v>479.08</v>
      </c>
    </row>
    <row r="10" spans="1:5" ht="15.75">
      <c r="A10" s="7" t="s">
        <v>58</v>
      </c>
      <c r="B10" s="8" t="s">
        <v>74</v>
      </c>
      <c r="C10" s="8" t="s">
        <v>73</v>
      </c>
      <c r="D10" s="40">
        <f>'[3]по форме'!$D$24</f>
        <v>-33879.4562919999</v>
      </c>
      <c r="E10" s="1"/>
    </row>
    <row r="11" spans="1:4" ht="15.75">
      <c r="A11" s="7" t="s">
        <v>75</v>
      </c>
      <c r="B11" s="8" t="s">
        <v>76</v>
      </c>
      <c r="C11" s="8" t="s">
        <v>73</v>
      </c>
      <c r="D11" s="34">
        <f>'[3]по форме'!$D$25</f>
        <v>50556.76</v>
      </c>
    </row>
    <row r="12" spans="1:4" ht="31.5">
      <c r="A12" s="7" t="s">
        <v>77</v>
      </c>
      <c r="B12" s="8" t="s">
        <v>78</v>
      </c>
      <c r="C12" s="8" t="s">
        <v>73</v>
      </c>
      <c r="D12" s="34">
        <f>D13+D14+D15</f>
        <v>266966.62664640014</v>
      </c>
    </row>
    <row r="13" spans="1:4" ht="15.75">
      <c r="A13" s="7" t="s">
        <v>94</v>
      </c>
      <c r="B13" s="10" t="s">
        <v>79</v>
      </c>
      <c r="C13" s="8" t="s">
        <v>73</v>
      </c>
      <c r="D13" s="34">
        <f>'[4]УК 2019'!$N$125</f>
        <v>124200.00358800014</v>
      </c>
    </row>
    <row r="14" spans="1:4" ht="15.75">
      <c r="A14" s="7" t="s">
        <v>95</v>
      </c>
      <c r="B14" s="10" t="s">
        <v>80</v>
      </c>
      <c r="C14" s="8" t="s">
        <v>73</v>
      </c>
      <c r="D14" s="34">
        <f>'[4]УК 2019'!$N$124</f>
        <v>113477.60241839998</v>
      </c>
    </row>
    <row r="15" spans="1:4" ht="15.75">
      <c r="A15" s="7" t="s">
        <v>96</v>
      </c>
      <c r="B15" s="10" t="s">
        <v>81</v>
      </c>
      <c r="C15" s="8" t="s">
        <v>73</v>
      </c>
      <c r="D15" s="34">
        <f>'[4]УК 2019'!$N$126</f>
        <v>29289.020640000002</v>
      </c>
    </row>
    <row r="16" spans="1:6" ht="15.75">
      <c r="A16" s="10" t="s">
        <v>82</v>
      </c>
      <c r="B16" s="10" t="s">
        <v>83</v>
      </c>
      <c r="C16" s="10" t="s">
        <v>73</v>
      </c>
      <c r="D16" s="35">
        <f>D17</f>
        <v>199039.00664640014</v>
      </c>
      <c r="E16" s="3">
        <v>237917.3</v>
      </c>
      <c r="F16" s="3" t="s">
        <v>374</v>
      </c>
    </row>
    <row r="17" spans="1:4" ht="31.5">
      <c r="A17" s="10" t="s">
        <v>59</v>
      </c>
      <c r="B17" s="10" t="s">
        <v>97</v>
      </c>
      <c r="C17" s="10" t="s">
        <v>73</v>
      </c>
      <c r="D17" s="35">
        <f>D12-D25+D250+D266</f>
        <v>199039.00664640014</v>
      </c>
    </row>
    <row r="18" spans="1:4" ht="31.5">
      <c r="A18" s="10" t="s">
        <v>84</v>
      </c>
      <c r="B18" s="10" t="s">
        <v>98</v>
      </c>
      <c r="C18" s="10" t="s">
        <v>73</v>
      </c>
      <c r="D18" s="10">
        <v>0</v>
      </c>
    </row>
    <row r="19" spans="1:4" ht="15.75">
      <c r="A19" s="10" t="s">
        <v>60</v>
      </c>
      <c r="B19" s="10" t="s">
        <v>85</v>
      </c>
      <c r="C19" s="10" t="s">
        <v>73</v>
      </c>
      <c r="D19" s="10">
        <v>0</v>
      </c>
    </row>
    <row r="20" spans="1:4" ht="15.75">
      <c r="A20" s="10" t="s">
        <v>61</v>
      </c>
      <c r="B20" s="10" t="s">
        <v>86</v>
      </c>
      <c r="C20" s="10" t="s">
        <v>73</v>
      </c>
      <c r="D20" s="10">
        <v>0</v>
      </c>
    </row>
    <row r="21" spans="1:4" ht="15.75">
      <c r="A21" s="10" t="s">
        <v>87</v>
      </c>
      <c r="B21" s="10" t="s">
        <v>88</v>
      </c>
      <c r="C21" s="10" t="s">
        <v>73</v>
      </c>
      <c r="D21" s="10">
        <v>0</v>
      </c>
    </row>
    <row r="22" spans="1:4" ht="15.75">
      <c r="A22" s="10" t="s">
        <v>89</v>
      </c>
      <c r="B22" s="10" t="s">
        <v>90</v>
      </c>
      <c r="C22" s="10" t="s">
        <v>73</v>
      </c>
      <c r="D22" s="35">
        <f>D16+D10+D9</f>
        <v>165638.63035440023</v>
      </c>
    </row>
    <row r="23" spans="1:4" ht="15.75">
      <c r="A23" s="10" t="s">
        <v>91</v>
      </c>
      <c r="B23" s="10" t="s">
        <v>99</v>
      </c>
      <c r="C23" s="10" t="s">
        <v>73</v>
      </c>
      <c r="D23" s="35">
        <v>0</v>
      </c>
    </row>
    <row r="24" spans="1:4" ht="15.75">
      <c r="A24" s="10" t="s">
        <v>92</v>
      </c>
      <c r="B24" s="10" t="s">
        <v>100</v>
      </c>
      <c r="C24" s="10" t="s">
        <v>73</v>
      </c>
      <c r="D24" s="35">
        <f>D22-D245</f>
        <v>-45385.45964559977</v>
      </c>
    </row>
    <row r="25" spans="1:5" ht="15.75">
      <c r="A25" s="10" t="s">
        <v>93</v>
      </c>
      <c r="B25" s="10" t="s">
        <v>101</v>
      </c>
      <c r="C25" s="10" t="s">
        <v>73</v>
      </c>
      <c r="D25" s="35">
        <v>48436.82</v>
      </c>
      <c r="E25" s="1"/>
    </row>
    <row r="26" spans="1:22" s="11" customFormat="1" ht="35.25" customHeight="1">
      <c r="A26" s="47" t="s">
        <v>102</v>
      </c>
      <c r="B26" s="47"/>
      <c r="C26" s="47"/>
      <c r="D26" s="47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</row>
    <row r="27" spans="1:22" s="15" customFormat="1" ht="31.5">
      <c r="A27" s="12" t="s">
        <v>113</v>
      </c>
      <c r="B27" s="13" t="s">
        <v>104</v>
      </c>
      <c r="C27" s="13" t="s">
        <v>67</v>
      </c>
      <c r="D27" s="13" t="s">
        <v>8</v>
      </c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</row>
    <row r="28" spans="1:22" s="19" customFormat="1" ht="15.75">
      <c r="A28" s="16" t="s">
        <v>109</v>
      </c>
      <c r="B28" s="17" t="s">
        <v>105</v>
      </c>
      <c r="C28" s="17" t="s">
        <v>73</v>
      </c>
      <c r="D28" s="41">
        <f>E28</f>
        <v>21152.915999999997</v>
      </c>
      <c r="E28" s="31">
        <f>'[1]Управл 2017'!$U$20</f>
        <v>21152.915999999997</v>
      </c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</row>
    <row r="29" spans="1:22" s="19" customFormat="1" ht="31.5">
      <c r="A29" s="16" t="s">
        <v>110</v>
      </c>
      <c r="B29" s="17" t="s">
        <v>106</v>
      </c>
      <c r="C29" s="17" t="s">
        <v>67</v>
      </c>
      <c r="D29" s="17" t="s">
        <v>4</v>
      </c>
      <c r="E29" s="14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</row>
    <row r="30" spans="1:22" s="19" customFormat="1" ht="15.75">
      <c r="A30" s="16" t="s">
        <v>111</v>
      </c>
      <c r="B30" s="17" t="s">
        <v>107</v>
      </c>
      <c r="C30" s="17" t="s">
        <v>67</v>
      </c>
      <c r="D30" s="17" t="s">
        <v>9</v>
      </c>
      <c r="E30" s="14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</row>
    <row r="31" spans="1:22" s="19" customFormat="1" ht="15.75">
      <c r="A31" s="16" t="s">
        <v>112</v>
      </c>
      <c r="B31" s="17" t="s">
        <v>64</v>
      </c>
      <c r="C31" s="17" t="s">
        <v>67</v>
      </c>
      <c r="D31" s="17" t="s">
        <v>10</v>
      </c>
      <c r="E31" s="14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</row>
    <row r="32" spans="1:22" s="19" customFormat="1" ht="15.75">
      <c r="A32" s="16" t="s">
        <v>114</v>
      </c>
      <c r="B32" s="17" t="s">
        <v>108</v>
      </c>
      <c r="C32" s="17" t="s">
        <v>73</v>
      </c>
      <c r="D32" s="42">
        <f>E28/E2</f>
        <v>10.62</v>
      </c>
      <c r="E32" s="14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</row>
    <row r="33" spans="1:22" s="22" customFormat="1" ht="31.5">
      <c r="A33" s="39" t="s">
        <v>115</v>
      </c>
      <c r="B33" s="20" t="s">
        <v>104</v>
      </c>
      <c r="C33" s="20" t="s">
        <v>67</v>
      </c>
      <c r="D33" s="20" t="s">
        <v>11</v>
      </c>
      <c r="E33" s="21" t="s">
        <v>315</v>
      </c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</row>
    <row r="34" spans="1:22" s="11" customFormat="1" ht="15.75">
      <c r="A34" s="23" t="s">
        <v>116</v>
      </c>
      <c r="B34" s="9" t="s">
        <v>105</v>
      </c>
      <c r="C34" s="9" t="s">
        <v>73</v>
      </c>
      <c r="D34" s="36">
        <f>E35+E39+E43+E47+E51+E55</f>
        <v>0</v>
      </c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</row>
    <row r="35" spans="1:22" s="11" customFormat="1" ht="31.5">
      <c r="A35" s="23" t="s">
        <v>117</v>
      </c>
      <c r="B35" s="9" t="s">
        <v>106</v>
      </c>
      <c r="C35" s="9" t="s">
        <v>67</v>
      </c>
      <c r="D35" s="9" t="s">
        <v>12</v>
      </c>
      <c r="E35" s="38">
        <v>0</v>
      </c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</row>
    <row r="36" spans="1:22" s="11" customFormat="1" ht="15.75">
      <c r="A36" s="23" t="s">
        <v>118</v>
      </c>
      <c r="B36" s="9" t="s">
        <v>107</v>
      </c>
      <c r="C36" s="9" t="s">
        <v>67</v>
      </c>
      <c r="D36" s="9" t="s">
        <v>19</v>
      </c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</row>
    <row r="37" spans="1:22" s="11" customFormat="1" ht="15.75">
      <c r="A37" s="23" t="s">
        <v>119</v>
      </c>
      <c r="B37" s="9" t="s">
        <v>64</v>
      </c>
      <c r="C37" s="9" t="s">
        <v>67</v>
      </c>
      <c r="D37" s="9" t="s">
        <v>10</v>
      </c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</row>
    <row r="38" spans="1:22" s="11" customFormat="1" ht="15.75">
      <c r="A38" s="23" t="s">
        <v>120</v>
      </c>
      <c r="B38" s="9" t="s">
        <v>108</v>
      </c>
      <c r="C38" s="9" t="s">
        <v>73</v>
      </c>
      <c r="D38" s="24">
        <f>E35/E2</f>
        <v>0</v>
      </c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</row>
    <row r="39" spans="1:22" s="11" customFormat="1" ht="31.5">
      <c r="A39" s="23" t="s">
        <v>121</v>
      </c>
      <c r="B39" s="9" t="s">
        <v>106</v>
      </c>
      <c r="C39" s="9" t="s">
        <v>67</v>
      </c>
      <c r="D39" s="9" t="s">
        <v>314</v>
      </c>
      <c r="E39" s="38">
        <v>0</v>
      </c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</row>
    <row r="40" spans="1:22" s="11" customFormat="1" ht="15.75">
      <c r="A40" s="23" t="s">
        <v>122</v>
      </c>
      <c r="B40" s="9" t="s">
        <v>107</v>
      </c>
      <c r="C40" s="9" t="s">
        <v>67</v>
      </c>
      <c r="D40" s="9" t="s">
        <v>35</v>
      </c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</row>
    <row r="41" spans="1:22" s="11" customFormat="1" ht="15.75">
      <c r="A41" s="23" t="s">
        <v>123</v>
      </c>
      <c r="B41" s="9" t="s">
        <v>64</v>
      </c>
      <c r="C41" s="9" t="s">
        <v>67</v>
      </c>
      <c r="D41" s="9" t="s">
        <v>10</v>
      </c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</row>
    <row r="42" spans="1:22" s="11" customFormat="1" ht="15.75">
      <c r="A42" s="23" t="s">
        <v>124</v>
      </c>
      <c r="B42" s="9" t="s">
        <v>108</v>
      </c>
      <c r="C42" s="9" t="s">
        <v>73</v>
      </c>
      <c r="D42" s="24">
        <f>E39/E2</f>
        <v>0</v>
      </c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</row>
    <row r="43" spans="1:22" s="11" customFormat="1" ht="31.5">
      <c r="A43" s="23" t="s">
        <v>125</v>
      </c>
      <c r="B43" s="9" t="s">
        <v>106</v>
      </c>
      <c r="C43" s="9" t="s">
        <v>67</v>
      </c>
      <c r="D43" s="9" t="s">
        <v>13</v>
      </c>
      <c r="E43" s="38">
        <v>0</v>
      </c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</row>
    <row r="44" spans="1:22" s="11" customFormat="1" ht="15.75">
      <c r="A44" s="23" t="s">
        <v>126</v>
      </c>
      <c r="B44" s="9" t="s">
        <v>107</v>
      </c>
      <c r="C44" s="9" t="s">
        <v>67</v>
      </c>
      <c r="D44" s="9" t="s">
        <v>31</v>
      </c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</row>
    <row r="45" spans="1:22" s="11" customFormat="1" ht="15.75">
      <c r="A45" s="23" t="s">
        <v>127</v>
      </c>
      <c r="B45" s="9" t="s">
        <v>64</v>
      </c>
      <c r="C45" s="9" t="s">
        <v>67</v>
      </c>
      <c r="D45" s="9" t="s">
        <v>10</v>
      </c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</row>
    <row r="46" spans="1:22" s="11" customFormat="1" ht="15.75">
      <c r="A46" s="23" t="s">
        <v>128</v>
      </c>
      <c r="B46" s="9" t="s">
        <v>108</v>
      </c>
      <c r="C46" s="9" t="s">
        <v>73</v>
      </c>
      <c r="D46" s="36">
        <f>E43/E2</f>
        <v>0</v>
      </c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</row>
    <row r="47" spans="1:22" s="11" customFormat="1" ht="31.5">
      <c r="A47" s="23" t="s">
        <v>328</v>
      </c>
      <c r="B47" s="9" t="s">
        <v>106</v>
      </c>
      <c r="C47" s="9" t="s">
        <v>67</v>
      </c>
      <c r="D47" s="9" t="s">
        <v>14</v>
      </c>
      <c r="E47" s="38">
        <v>0</v>
      </c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</row>
    <row r="48" spans="1:22" s="11" customFormat="1" ht="15.75">
      <c r="A48" s="23" t="s">
        <v>329</v>
      </c>
      <c r="B48" s="9" t="s">
        <v>107</v>
      </c>
      <c r="C48" s="9" t="s">
        <v>67</v>
      </c>
      <c r="D48" s="9" t="s">
        <v>15</v>
      </c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</row>
    <row r="49" spans="1:22" s="11" customFormat="1" ht="15.75">
      <c r="A49" s="23" t="s">
        <v>330</v>
      </c>
      <c r="B49" s="9" t="s">
        <v>64</v>
      </c>
      <c r="C49" s="9" t="s">
        <v>67</v>
      </c>
      <c r="D49" s="9" t="s">
        <v>10</v>
      </c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</row>
    <row r="50" spans="1:22" s="11" customFormat="1" ht="15.75">
      <c r="A50" s="23" t="s">
        <v>331</v>
      </c>
      <c r="B50" s="9" t="s">
        <v>108</v>
      </c>
      <c r="C50" s="9" t="s">
        <v>73</v>
      </c>
      <c r="D50" s="24">
        <f>E47/E2</f>
        <v>0</v>
      </c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</row>
    <row r="51" spans="1:22" s="11" customFormat="1" ht="47.25">
      <c r="A51" s="23" t="s">
        <v>332</v>
      </c>
      <c r="B51" s="9" t="s">
        <v>106</v>
      </c>
      <c r="C51" s="9" t="s">
        <v>67</v>
      </c>
      <c r="D51" s="24" t="s">
        <v>317</v>
      </c>
      <c r="E51" s="38">
        <v>0</v>
      </c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</row>
    <row r="52" spans="1:22" s="11" customFormat="1" ht="15.75">
      <c r="A52" s="23" t="s">
        <v>333</v>
      </c>
      <c r="B52" s="9" t="s">
        <v>107</v>
      </c>
      <c r="C52" s="9" t="s">
        <v>67</v>
      </c>
      <c r="D52" s="24" t="s">
        <v>147</v>
      </c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</row>
    <row r="53" spans="1:22" s="11" customFormat="1" ht="15.75">
      <c r="A53" s="23" t="s">
        <v>334</v>
      </c>
      <c r="B53" s="9" t="s">
        <v>64</v>
      </c>
      <c r="C53" s="9" t="s">
        <v>67</v>
      </c>
      <c r="D53" s="24" t="s">
        <v>10</v>
      </c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</row>
    <row r="54" spans="1:22" s="11" customFormat="1" ht="15.75">
      <c r="A54" s="23" t="s">
        <v>335</v>
      </c>
      <c r="B54" s="9" t="s">
        <v>108</v>
      </c>
      <c r="C54" s="9" t="s">
        <v>73</v>
      </c>
      <c r="D54" s="24">
        <f>E51/E2</f>
        <v>0</v>
      </c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</row>
    <row r="55" spans="1:22" s="11" customFormat="1" ht="31.5">
      <c r="A55" s="23" t="s">
        <v>336</v>
      </c>
      <c r="B55" s="9" t="s">
        <v>106</v>
      </c>
      <c r="C55" s="9" t="s">
        <v>67</v>
      </c>
      <c r="D55" s="24" t="s">
        <v>316</v>
      </c>
      <c r="E55" s="38">
        <v>0</v>
      </c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</row>
    <row r="56" spans="1:22" s="11" customFormat="1" ht="15.75">
      <c r="A56" s="23" t="s">
        <v>337</v>
      </c>
      <c r="B56" s="9" t="s">
        <v>107</v>
      </c>
      <c r="C56" s="9" t="s">
        <v>67</v>
      </c>
      <c r="D56" s="24" t="s">
        <v>147</v>
      </c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</row>
    <row r="57" spans="1:22" s="11" customFormat="1" ht="15.75">
      <c r="A57" s="23" t="s">
        <v>338</v>
      </c>
      <c r="B57" s="9" t="s">
        <v>64</v>
      </c>
      <c r="C57" s="9" t="s">
        <v>67</v>
      </c>
      <c r="D57" s="24" t="s">
        <v>10</v>
      </c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</row>
    <row r="58" spans="1:22" s="11" customFormat="1" ht="15.75">
      <c r="A58" s="23" t="s">
        <v>339</v>
      </c>
      <c r="B58" s="9" t="s">
        <v>108</v>
      </c>
      <c r="C58" s="9" t="s">
        <v>73</v>
      </c>
      <c r="D58" s="24">
        <f>E55/E2</f>
        <v>0</v>
      </c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</row>
    <row r="59" spans="1:22" s="22" customFormat="1" ht="24.75" customHeight="1">
      <c r="A59" s="39" t="s">
        <v>129</v>
      </c>
      <c r="B59" s="20" t="s">
        <v>104</v>
      </c>
      <c r="C59" s="20" t="s">
        <v>67</v>
      </c>
      <c r="D59" s="20" t="s">
        <v>16</v>
      </c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</row>
    <row r="60" spans="1:22" s="11" customFormat="1" ht="15.75">
      <c r="A60" s="23" t="s">
        <v>130</v>
      </c>
      <c r="B60" s="9" t="s">
        <v>105</v>
      </c>
      <c r="C60" s="9" t="s">
        <v>73</v>
      </c>
      <c r="D60" s="24">
        <f>E60</f>
        <v>18643.248</v>
      </c>
      <c r="E60" s="32">
        <f>'[1]Управл 2017'!$P$20</f>
        <v>18643.248</v>
      </c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</row>
    <row r="61" spans="1:22" s="11" customFormat="1" ht="31.5">
      <c r="A61" s="23" t="s">
        <v>131</v>
      </c>
      <c r="B61" s="9" t="s">
        <v>106</v>
      </c>
      <c r="C61" s="9" t="s">
        <v>67</v>
      </c>
      <c r="D61" s="9" t="s">
        <v>17</v>
      </c>
      <c r="E61" s="21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</row>
    <row r="62" spans="1:22" s="11" customFormat="1" ht="15.75">
      <c r="A62" s="23" t="s">
        <v>132</v>
      </c>
      <c r="B62" s="9" t="s">
        <v>107</v>
      </c>
      <c r="C62" s="9" t="s">
        <v>67</v>
      </c>
      <c r="D62" s="9" t="s">
        <v>18</v>
      </c>
      <c r="E62" s="21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</row>
    <row r="63" spans="1:22" s="11" customFormat="1" ht="15.75">
      <c r="A63" s="23" t="s">
        <v>133</v>
      </c>
      <c r="B63" s="9" t="s">
        <v>64</v>
      </c>
      <c r="C63" s="9" t="s">
        <v>67</v>
      </c>
      <c r="D63" s="9" t="s">
        <v>10</v>
      </c>
      <c r="E63" s="21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</row>
    <row r="64" spans="1:22" s="11" customFormat="1" ht="15.75">
      <c r="A64" s="23" t="s">
        <v>134</v>
      </c>
      <c r="B64" s="9" t="s">
        <v>108</v>
      </c>
      <c r="C64" s="9" t="s">
        <v>73</v>
      </c>
      <c r="D64" s="43">
        <f>E60/E2</f>
        <v>9.36</v>
      </c>
      <c r="E64" s="21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</row>
    <row r="65" spans="1:22" s="22" customFormat="1" ht="15.75">
      <c r="A65" s="39" t="s">
        <v>135</v>
      </c>
      <c r="B65" s="20" t="s">
        <v>104</v>
      </c>
      <c r="C65" s="20" t="s">
        <v>67</v>
      </c>
      <c r="D65" s="20" t="s">
        <v>367</v>
      </c>
      <c r="E65" s="21">
        <v>0</v>
      </c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</row>
    <row r="66" spans="1:22" s="11" customFormat="1" ht="15.75">
      <c r="A66" s="23" t="s">
        <v>136</v>
      </c>
      <c r="B66" s="9" t="s">
        <v>105</v>
      </c>
      <c r="C66" s="9" t="s">
        <v>73</v>
      </c>
      <c r="D66" s="9">
        <v>0</v>
      </c>
      <c r="E66" s="21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</row>
    <row r="67" spans="1:22" s="11" customFormat="1" ht="31.5">
      <c r="A67" s="23" t="s">
        <v>137</v>
      </c>
      <c r="B67" s="9" t="s">
        <v>106</v>
      </c>
      <c r="C67" s="9" t="s">
        <v>67</v>
      </c>
      <c r="D67" s="9" t="s">
        <v>367</v>
      </c>
      <c r="E67" s="21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</row>
    <row r="68" spans="1:22" s="11" customFormat="1" ht="15.75">
      <c r="A68" s="23" t="s">
        <v>138</v>
      </c>
      <c r="B68" s="9" t="s">
        <v>107</v>
      </c>
      <c r="C68" s="9" t="s">
        <v>67</v>
      </c>
      <c r="D68" s="9" t="s">
        <v>24</v>
      </c>
      <c r="E68" s="21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</row>
    <row r="69" spans="1:22" s="11" customFormat="1" ht="15.75">
      <c r="A69" s="23" t="s">
        <v>139</v>
      </c>
      <c r="B69" s="9" t="s">
        <v>64</v>
      </c>
      <c r="C69" s="9" t="s">
        <v>67</v>
      </c>
      <c r="D69" s="9" t="s">
        <v>10</v>
      </c>
      <c r="E69" s="21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</row>
    <row r="70" spans="1:22" s="11" customFormat="1" ht="15.75">
      <c r="A70" s="23" t="s">
        <v>140</v>
      </c>
      <c r="B70" s="9" t="s">
        <v>108</v>
      </c>
      <c r="C70" s="9" t="s">
        <v>73</v>
      </c>
      <c r="D70" s="9">
        <v>0</v>
      </c>
      <c r="E70" s="21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</row>
    <row r="71" spans="1:22" s="22" customFormat="1" ht="15.75">
      <c r="A71" s="39" t="s">
        <v>141</v>
      </c>
      <c r="B71" s="20" t="s">
        <v>104</v>
      </c>
      <c r="C71" s="20" t="s">
        <v>67</v>
      </c>
      <c r="D71" s="20" t="s">
        <v>21</v>
      </c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</row>
    <row r="72" spans="1:22" s="11" customFormat="1" ht="15.75">
      <c r="A72" s="23" t="s">
        <v>142</v>
      </c>
      <c r="B72" s="9" t="s">
        <v>105</v>
      </c>
      <c r="C72" s="9" t="s">
        <v>73</v>
      </c>
      <c r="D72" s="9">
        <f>E72</f>
        <v>29289.02</v>
      </c>
      <c r="E72" s="21">
        <v>29289.02</v>
      </c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</row>
    <row r="73" spans="1:22" s="11" customFormat="1" ht="31.5">
      <c r="A73" s="23" t="s">
        <v>143</v>
      </c>
      <c r="B73" s="9" t="s">
        <v>106</v>
      </c>
      <c r="C73" s="9" t="s">
        <v>67</v>
      </c>
      <c r="D73" s="9" t="s">
        <v>5</v>
      </c>
      <c r="E73" s="21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</row>
    <row r="74" spans="1:22" s="11" customFormat="1" ht="15.75">
      <c r="A74" s="23" t="s">
        <v>144</v>
      </c>
      <c r="B74" s="9" t="s">
        <v>107</v>
      </c>
      <c r="C74" s="9" t="s">
        <v>67</v>
      </c>
      <c r="D74" s="9" t="s">
        <v>18</v>
      </c>
      <c r="E74" s="21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</row>
    <row r="75" spans="1:22" s="11" customFormat="1" ht="15.75">
      <c r="A75" s="23" t="s">
        <v>145</v>
      </c>
      <c r="B75" s="9" t="s">
        <v>64</v>
      </c>
      <c r="C75" s="9" t="s">
        <v>67</v>
      </c>
      <c r="D75" s="9" t="s">
        <v>10</v>
      </c>
      <c r="E75" s="21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</row>
    <row r="76" spans="1:22" s="11" customFormat="1" ht="15.75">
      <c r="A76" s="23" t="s">
        <v>146</v>
      </c>
      <c r="B76" s="9" t="s">
        <v>108</v>
      </c>
      <c r="C76" s="9" t="s">
        <v>73</v>
      </c>
      <c r="D76" s="43">
        <f>E72/E2</f>
        <v>14.7047996786826</v>
      </c>
      <c r="E76" s="21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</row>
    <row r="77" spans="1:22" s="22" customFormat="1" ht="31.5">
      <c r="A77" s="39" t="s">
        <v>148</v>
      </c>
      <c r="B77" s="20" t="s">
        <v>104</v>
      </c>
      <c r="C77" s="20" t="s">
        <v>67</v>
      </c>
      <c r="D77" s="20" t="s">
        <v>54</v>
      </c>
      <c r="E77" s="21"/>
      <c r="F77" s="25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</row>
    <row r="78" spans="1:22" s="11" customFormat="1" ht="15.75">
      <c r="A78" s="23" t="s">
        <v>149</v>
      </c>
      <c r="B78" s="9" t="s">
        <v>105</v>
      </c>
      <c r="C78" s="9" t="s">
        <v>73</v>
      </c>
      <c r="D78" s="9">
        <f>E79</f>
        <v>7025.87</v>
      </c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</row>
    <row r="79" spans="1:22" s="11" customFormat="1" ht="31.5">
      <c r="A79" s="23" t="s">
        <v>150</v>
      </c>
      <c r="B79" s="9" t="s">
        <v>106</v>
      </c>
      <c r="C79" s="9" t="s">
        <v>67</v>
      </c>
      <c r="D79" s="9" t="s">
        <v>54</v>
      </c>
      <c r="E79" s="38">
        <v>7025.87</v>
      </c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</row>
    <row r="80" spans="1:22" s="11" customFormat="1" ht="15.75">
      <c r="A80" s="23" t="s">
        <v>151</v>
      </c>
      <c r="B80" s="9" t="s">
        <v>107</v>
      </c>
      <c r="C80" s="9" t="s">
        <v>67</v>
      </c>
      <c r="D80" s="9" t="s">
        <v>147</v>
      </c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</row>
    <row r="81" spans="1:22" s="11" customFormat="1" ht="15.75">
      <c r="A81" s="23" t="s">
        <v>152</v>
      </c>
      <c r="B81" s="9" t="s">
        <v>64</v>
      </c>
      <c r="C81" s="9" t="s">
        <v>67</v>
      </c>
      <c r="D81" s="9" t="s">
        <v>10</v>
      </c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</row>
    <row r="82" spans="1:22" s="11" customFormat="1" ht="15.75">
      <c r="A82" s="23" t="s">
        <v>153</v>
      </c>
      <c r="B82" s="9" t="s">
        <v>108</v>
      </c>
      <c r="C82" s="9" t="s">
        <v>73</v>
      </c>
      <c r="D82" s="43">
        <f>E79/E2</f>
        <v>3.5273973290491014</v>
      </c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</row>
    <row r="83" spans="1:22" s="22" customFormat="1" ht="31.5">
      <c r="A83" s="39" t="s">
        <v>155</v>
      </c>
      <c r="B83" s="20" t="s">
        <v>104</v>
      </c>
      <c r="C83" s="20" t="s">
        <v>67</v>
      </c>
      <c r="D83" s="20" t="s">
        <v>55</v>
      </c>
      <c r="E83" s="38">
        <f>775.87</f>
        <v>775.87</v>
      </c>
      <c r="F83" s="21" t="s">
        <v>326</v>
      </c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</row>
    <row r="84" spans="1:22" s="11" customFormat="1" ht="15.75">
      <c r="A84" s="23" t="s">
        <v>156</v>
      </c>
      <c r="B84" s="9" t="s">
        <v>105</v>
      </c>
      <c r="C84" s="9" t="s">
        <v>73</v>
      </c>
      <c r="D84" s="9">
        <f>E83</f>
        <v>775.87</v>
      </c>
      <c r="E84" s="38"/>
      <c r="F84" s="38">
        <v>48</v>
      </c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</row>
    <row r="85" spans="1:22" s="11" customFormat="1" ht="31.5">
      <c r="A85" s="23" t="s">
        <v>157</v>
      </c>
      <c r="B85" s="9" t="s">
        <v>106</v>
      </c>
      <c r="C85" s="9" t="s">
        <v>67</v>
      </c>
      <c r="D85" s="9" t="s">
        <v>55</v>
      </c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</row>
    <row r="86" spans="1:22" s="11" customFormat="1" ht="15.75">
      <c r="A86" s="23" t="s">
        <v>158</v>
      </c>
      <c r="B86" s="9" t="s">
        <v>107</v>
      </c>
      <c r="C86" s="9" t="s">
        <v>67</v>
      </c>
      <c r="D86" s="9" t="s">
        <v>154</v>
      </c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</row>
    <row r="87" spans="1:22" s="11" customFormat="1" ht="15.75">
      <c r="A87" s="23" t="s">
        <v>159</v>
      </c>
      <c r="B87" s="9" t="s">
        <v>64</v>
      </c>
      <c r="C87" s="9" t="s">
        <v>67</v>
      </c>
      <c r="D87" s="9" t="s">
        <v>20</v>
      </c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</row>
    <row r="88" spans="1:22" s="11" customFormat="1" ht="15.75">
      <c r="A88" s="23" t="s">
        <v>160</v>
      </c>
      <c r="B88" s="9" t="s">
        <v>108</v>
      </c>
      <c r="C88" s="9" t="s">
        <v>73</v>
      </c>
      <c r="D88" s="43">
        <f>E83/F84</f>
        <v>16.163958333333333</v>
      </c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</row>
    <row r="89" spans="1:22" s="22" customFormat="1" ht="47.25">
      <c r="A89" s="39" t="s">
        <v>162</v>
      </c>
      <c r="B89" s="20" t="s">
        <v>104</v>
      </c>
      <c r="C89" s="20" t="s">
        <v>67</v>
      </c>
      <c r="D89" s="20" t="s">
        <v>23</v>
      </c>
      <c r="E89" s="21"/>
      <c r="F89" s="9" t="s">
        <v>327</v>
      </c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</row>
    <row r="90" spans="1:22" s="11" customFormat="1" ht="15.75">
      <c r="A90" s="23" t="s">
        <v>163</v>
      </c>
      <c r="B90" s="9" t="s">
        <v>105</v>
      </c>
      <c r="C90" s="9" t="s">
        <v>73</v>
      </c>
      <c r="D90" s="9">
        <f>E91+E95</f>
        <v>0</v>
      </c>
      <c r="E90" s="38"/>
      <c r="F90" s="9">
        <v>0</v>
      </c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</row>
    <row r="91" spans="1:22" s="11" customFormat="1" ht="31.5">
      <c r="A91" s="23" t="s">
        <v>164</v>
      </c>
      <c r="B91" s="9" t="s">
        <v>106</v>
      </c>
      <c r="C91" s="9" t="s">
        <v>67</v>
      </c>
      <c r="D91" s="9" t="s">
        <v>7</v>
      </c>
      <c r="E91" s="38">
        <v>0</v>
      </c>
      <c r="F91" s="44" t="s">
        <v>364</v>
      </c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</row>
    <row r="92" spans="1:22" s="11" customFormat="1" ht="15.75">
      <c r="A92" s="23" t="s">
        <v>165</v>
      </c>
      <c r="B92" s="9" t="s">
        <v>107</v>
      </c>
      <c r="C92" s="9" t="s">
        <v>67</v>
      </c>
      <c r="D92" s="9" t="s">
        <v>24</v>
      </c>
      <c r="E92" s="38"/>
      <c r="F92" s="44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</row>
    <row r="93" spans="1:22" s="11" customFormat="1" ht="15.75">
      <c r="A93" s="23" t="s">
        <v>166</v>
      </c>
      <c r="B93" s="9" t="s">
        <v>64</v>
      </c>
      <c r="C93" s="9" t="s">
        <v>67</v>
      </c>
      <c r="D93" s="9" t="s">
        <v>161</v>
      </c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</row>
    <row r="94" spans="1:22" s="11" customFormat="1" ht="31.5">
      <c r="A94" s="23" t="s">
        <v>167</v>
      </c>
      <c r="B94" s="9" t="s">
        <v>108</v>
      </c>
      <c r="C94" s="9" t="s">
        <v>73</v>
      </c>
      <c r="D94" s="43">
        <v>0</v>
      </c>
      <c r="E94" s="38"/>
      <c r="F94" s="9" t="s">
        <v>327</v>
      </c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</row>
    <row r="95" spans="1:22" s="11" customFormat="1" ht="31.5">
      <c r="A95" s="23" t="s">
        <v>168</v>
      </c>
      <c r="B95" s="9" t="s">
        <v>106</v>
      </c>
      <c r="C95" s="9" t="s">
        <v>67</v>
      </c>
      <c r="D95" s="9" t="s">
        <v>6</v>
      </c>
      <c r="E95" s="38">
        <v>0</v>
      </c>
      <c r="F95" s="9">
        <f>F90</f>
        <v>0</v>
      </c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</row>
    <row r="96" spans="1:22" s="11" customFormat="1" ht="15.75">
      <c r="A96" s="23" t="s">
        <v>169</v>
      </c>
      <c r="B96" s="9" t="s">
        <v>107</v>
      </c>
      <c r="C96" s="9" t="s">
        <v>67</v>
      </c>
      <c r="D96" s="9" t="s">
        <v>25</v>
      </c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</row>
    <row r="97" spans="1:22" s="11" customFormat="1" ht="15.75">
      <c r="A97" s="23" t="s">
        <v>170</v>
      </c>
      <c r="B97" s="9" t="s">
        <v>64</v>
      </c>
      <c r="C97" s="9" t="s">
        <v>67</v>
      </c>
      <c r="D97" s="9" t="s">
        <v>161</v>
      </c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</row>
    <row r="98" spans="1:22" s="11" customFormat="1" ht="15.75">
      <c r="A98" s="23" t="s">
        <v>171</v>
      </c>
      <c r="B98" s="9" t="s">
        <v>108</v>
      </c>
      <c r="C98" s="9" t="s">
        <v>73</v>
      </c>
      <c r="D98" s="43">
        <v>0</v>
      </c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</row>
    <row r="99" spans="1:22" s="22" customFormat="1" ht="63">
      <c r="A99" s="39" t="s">
        <v>172</v>
      </c>
      <c r="B99" s="20" t="s">
        <v>104</v>
      </c>
      <c r="C99" s="20" t="s">
        <v>67</v>
      </c>
      <c r="D99" s="20" t="s">
        <v>26</v>
      </c>
      <c r="E99" s="21"/>
      <c r="F99" s="38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</row>
    <row r="100" spans="1:22" s="11" customFormat="1" ht="15.75">
      <c r="A100" s="23" t="s">
        <v>173</v>
      </c>
      <c r="B100" s="9" t="s">
        <v>105</v>
      </c>
      <c r="C100" s="9" t="s">
        <v>73</v>
      </c>
      <c r="D100" s="24">
        <f>E101+E105+E109+E113+E117+E121+E125+E129+E133+E137+E141+E145+E153+E149</f>
        <v>46952.05</v>
      </c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8"/>
      <c r="U100" s="38"/>
      <c r="V100" s="38"/>
    </row>
    <row r="101" spans="1:22" s="11" customFormat="1" ht="31.5">
      <c r="A101" s="23" t="s">
        <v>174</v>
      </c>
      <c r="B101" s="9" t="s">
        <v>106</v>
      </c>
      <c r="C101" s="9" t="s">
        <v>67</v>
      </c>
      <c r="D101" s="9" t="s">
        <v>27</v>
      </c>
      <c r="E101" s="38">
        <f>369.28+417.94</f>
        <v>787.22</v>
      </c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38"/>
      <c r="T101" s="38"/>
      <c r="U101" s="38"/>
      <c r="V101" s="38"/>
    </row>
    <row r="102" spans="1:22" s="11" customFormat="1" ht="15.75">
      <c r="A102" s="23" t="s">
        <v>175</v>
      </c>
      <c r="B102" s="9" t="s">
        <v>107</v>
      </c>
      <c r="C102" s="9" t="s">
        <v>67</v>
      </c>
      <c r="D102" s="9" t="s">
        <v>22</v>
      </c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38"/>
      <c r="T102" s="38"/>
      <c r="U102" s="38"/>
      <c r="V102" s="38"/>
    </row>
    <row r="103" spans="1:22" s="11" customFormat="1" ht="15.75">
      <c r="A103" s="23" t="s">
        <v>176</v>
      </c>
      <c r="B103" s="9" t="s">
        <v>64</v>
      </c>
      <c r="C103" s="9" t="s">
        <v>67</v>
      </c>
      <c r="D103" s="9" t="s">
        <v>10</v>
      </c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38"/>
      <c r="V103" s="38"/>
    </row>
    <row r="104" spans="1:22" s="11" customFormat="1" ht="15.75">
      <c r="A104" s="23" t="s">
        <v>177</v>
      </c>
      <c r="B104" s="9" t="s">
        <v>108</v>
      </c>
      <c r="C104" s="9" t="s">
        <v>73</v>
      </c>
      <c r="D104" s="43">
        <f>E101/E2</f>
        <v>0.3952304448237775</v>
      </c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38"/>
      <c r="T104" s="38"/>
      <c r="U104" s="38"/>
      <c r="V104" s="38"/>
    </row>
    <row r="105" spans="1:22" s="11" customFormat="1" ht="31.5">
      <c r="A105" s="23" t="s">
        <v>178</v>
      </c>
      <c r="B105" s="9" t="s">
        <v>106</v>
      </c>
      <c r="C105" s="9" t="s">
        <v>67</v>
      </c>
      <c r="D105" s="9" t="s">
        <v>28</v>
      </c>
      <c r="E105" s="33">
        <v>1425.13</v>
      </c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38"/>
      <c r="T105" s="38"/>
      <c r="U105" s="38"/>
      <c r="V105" s="38"/>
    </row>
    <row r="106" spans="1:22" s="11" customFormat="1" ht="15.75">
      <c r="A106" s="23" t="s">
        <v>179</v>
      </c>
      <c r="B106" s="9" t="s">
        <v>107</v>
      </c>
      <c r="C106" s="9" t="s">
        <v>67</v>
      </c>
      <c r="D106" s="9" t="s">
        <v>29</v>
      </c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38"/>
      <c r="T106" s="38"/>
      <c r="U106" s="38"/>
      <c r="V106" s="38"/>
    </row>
    <row r="107" spans="1:22" s="11" customFormat="1" ht="15.75">
      <c r="A107" s="23" t="s">
        <v>180</v>
      </c>
      <c r="B107" s="9" t="s">
        <v>64</v>
      </c>
      <c r="C107" s="9" t="s">
        <v>67</v>
      </c>
      <c r="D107" s="9" t="s">
        <v>10</v>
      </c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38"/>
      <c r="Q107" s="38"/>
      <c r="R107" s="38"/>
      <c r="S107" s="38"/>
      <c r="T107" s="38"/>
      <c r="U107" s="38"/>
      <c r="V107" s="38"/>
    </row>
    <row r="108" spans="1:22" s="11" customFormat="1" ht="15.75">
      <c r="A108" s="23" t="s">
        <v>181</v>
      </c>
      <c r="B108" s="9" t="s">
        <v>108</v>
      </c>
      <c r="C108" s="9" t="s">
        <v>73</v>
      </c>
      <c r="D108" s="43">
        <f>E105/E2</f>
        <v>0.7154985440305253</v>
      </c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38"/>
      <c r="T108" s="38"/>
      <c r="U108" s="38"/>
      <c r="V108" s="38"/>
    </row>
    <row r="109" spans="1:22" s="11" customFormat="1" ht="31.5">
      <c r="A109" s="23"/>
      <c r="B109" s="9" t="s">
        <v>106</v>
      </c>
      <c r="C109" s="9" t="s">
        <v>67</v>
      </c>
      <c r="D109" s="43" t="s">
        <v>368</v>
      </c>
      <c r="E109" s="38">
        <v>1023.79</v>
      </c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38"/>
      <c r="S109" s="38"/>
      <c r="T109" s="38"/>
      <c r="U109" s="38"/>
      <c r="V109" s="38"/>
    </row>
    <row r="110" spans="1:22" s="11" customFormat="1" ht="15.75">
      <c r="A110" s="23"/>
      <c r="B110" s="9" t="s">
        <v>107</v>
      </c>
      <c r="C110" s="9" t="s">
        <v>67</v>
      </c>
      <c r="D110" s="43" t="s">
        <v>24</v>
      </c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8"/>
      <c r="S110" s="38"/>
      <c r="T110" s="38"/>
      <c r="U110" s="38"/>
      <c r="V110" s="38"/>
    </row>
    <row r="111" spans="1:22" s="11" customFormat="1" ht="15.75">
      <c r="A111" s="23"/>
      <c r="B111" s="9" t="s">
        <v>64</v>
      </c>
      <c r="C111" s="9" t="s">
        <v>67</v>
      </c>
      <c r="D111" s="43" t="s">
        <v>10</v>
      </c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38"/>
      <c r="T111" s="38"/>
      <c r="U111" s="38"/>
      <c r="V111" s="38"/>
    </row>
    <row r="112" spans="1:22" s="11" customFormat="1" ht="15.75">
      <c r="A112" s="23"/>
      <c r="B112" s="9" t="s">
        <v>108</v>
      </c>
      <c r="C112" s="9" t="s">
        <v>73</v>
      </c>
      <c r="D112" s="43">
        <f>E109/E2</f>
        <v>0.51400240988051</v>
      </c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8"/>
      <c r="Q112" s="38"/>
      <c r="R112" s="38"/>
      <c r="S112" s="38"/>
      <c r="T112" s="38"/>
      <c r="U112" s="38"/>
      <c r="V112" s="38"/>
    </row>
    <row r="113" spans="1:22" s="11" customFormat="1" ht="31.5">
      <c r="A113" s="23" t="s">
        <v>182</v>
      </c>
      <c r="B113" s="9" t="s">
        <v>106</v>
      </c>
      <c r="C113" s="9" t="s">
        <v>67</v>
      </c>
      <c r="D113" s="9" t="s">
        <v>3</v>
      </c>
      <c r="E113" s="38">
        <v>1356.7</v>
      </c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38"/>
      <c r="T113" s="38"/>
      <c r="U113" s="38"/>
      <c r="V113" s="38"/>
    </row>
    <row r="114" spans="1:22" s="11" customFormat="1" ht="15.75">
      <c r="A114" s="23" t="s">
        <v>183</v>
      </c>
      <c r="B114" s="9" t="s">
        <v>107</v>
      </c>
      <c r="C114" s="9" t="s">
        <v>67</v>
      </c>
      <c r="D114" s="9" t="s">
        <v>30</v>
      </c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8"/>
      <c r="S114" s="38"/>
      <c r="T114" s="38"/>
      <c r="U114" s="38"/>
      <c r="V114" s="38"/>
    </row>
    <row r="115" spans="1:22" s="11" customFormat="1" ht="15.75">
      <c r="A115" s="23" t="s">
        <v>184</v>
      </c>
      <c r="B115" s="9" t="s">
        <v>64</v>
      </c>
      <c r="C115" s="9" t="s">
        <v>67</v>
      </c>
      <c r="D115" s="9" t="s">
        <v>10</v>
      </c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38"/>
      <c r="T115" s="38"/>
      <c r="U115" s="38"/>
      <c r="V115" s="38"/>
    </row>
    <row r="116" spans="1:22" s="11" customFormat="1" ht="15.75">
      <c r="A116" s="23" t="s">
        <v>185</v>
      </c>
      <c r="B116" s="9" t="s">
        <v>108</v>
      </c>
      <c r="C116" s="9" t="s">
        <v>73</v>
      </c>
      <c r="D116" s="43">
        <f>E113/E2</f>
        <v>0.681142685008535</v>
      </c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38"/>
      <c r="Q116" s="38"/>
      <c r="R116" s="38"/>
      <c r="S116" s="38"/>
      <c r="T116" s="38"/>
      <c r="U116" s="38"/>
      <c r="V116" s="38"/>
    </row>
    <row r="117" spans="1:22" s="11" customFormat="1" ht="31.5">
      <c r="A117" s="23" t="s">
        <v>186</v>
      </c>
      <c r="B117" s="9" t="s">
        <v>106</v>
      </c>
      <c r="C117" s="9" t="s">
        <v>67</v>
      </c>
      <c r="D117" s="9" t="s">
        <v>2</v>
      </c>
      <c r="E117" s="38">
        <v>18264.91</v>
      </c>
      <c r="F117" s="38"/>
      <c r="G117" s="38"/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38"/>
      <c r="S117" s="38"/>
      <c r="T117" s="38"/>
      <c r="U117" s="38"/>
      <c r="V117" s="38"/>
    </row>
    <row r="118" spans="1:22" s="11" customFormat="1" ht="15.75">
      <c r="A118" s="23" t="s">
        <v>187</v>
      </c>
      <c r="B118" s="9" t="s">
        <v>107</v>
      </c>
      <c r="C118" s="9" t="s">
        <v>67</v>
      </c>
      <c r="D118" s="9" t="s">
        <v>31</v>
      </c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P118" s="38"/>
      <c r="Q118" s="38"/>
      <c r="R118" s="38"/>
      <c r="S118" s="38"/>
      <c r="T118" s="38"/>
      <c r="U118" s="38"/>
      <c r="V118" s="38"/>
    </row>
    <row r="119" spans="1:22" s="11" customFormat="1" ht="15.75">
      <c r="A119" s="23" t="s">
        <v>188</v>
      </c>
      <c r="B119" s="9" t="s">
        <v>64</v>
      </c>
      <c r="C119" s="9" t="s">
        <v>67</v>
      </c>
      <c r="D119" s="9" t="s">
        <v>10</v>
      </c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38"/>
      <c r="R119" s="38"/>
      <c r="S119" s="38"/>
      <c r="T119" s="38"/>
      <c r="U119" s="38"/>
      <c r="V119" s="38"/>
    </row>
    <row r="120" spans="1:22" s="11" customFormat="1" ht="15.75">
      <c r="A120" s="23" t="s">
        <v>189</v>
      </c>
      <c r="B120" s="9" t="s">
        <v>108</v>
      </c>
      <c r="C120" s="9" t="s">
        <v>73</v>
      </c>
      <c r="D120" s="43">
        <f>E117/E2</f>
        <v>9.17005221407772</v>
      </c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38"/>
      <c r="T120" s="38"/>
      <c r="U120" s="38"/>
      <c r="V120" s="38"/>
    </row>
    <row r="121" spans="1:22" s="11" customFormat="1" ht="47.25">
      <c r="A121" s="23" t="s">
        <v>190</v>
      </c>
      <c r="B121" s="9" t="s">
        <v>106</v>
      </c>
      <c r="C121" s="9" t="s">
        <v>67</v>
      </c>
      <c r="D121" s="9" t="s">
        <v>32</v>
      </c>
      <c r="E121" s="38">
        <f>3477.29+7953.75</f>
        <v>11431.04</v>
      </c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R121" s="38"/>
      <c r="S121" s="38"/>
      <c r="T121" s="38"/>
      <c r="U121" s="38"/>
      <c r="V121" s="38"/>
    </row>
    <row r="122" spans="1:22" s="11" customFormat="1" ht="15.75">
      <c r="A122" s="23" t="s">
        <v>191</v>
      </c>
      <c r="B122" s="9" t="s">
        <v>107</v>
      </c>
      <c r="C122" s="9" t="s">
        <v>67</v>
      </c>
      <c r="D122" s="9" t="s">
        <v>33</v>
      </c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38"/>
      <c r="P122" s="38"/>
      <c r="Q122" s="38"/>
      <c r="R122" s="38"/>
      <c r="S122" s="38"/>
      <c r="T122" s="38"/>
      <c r="U122" s="38"/>
      <c r="V122" s="38"/>
    </row>
    <row r="123" spans="1:22" s="11" customFormat="1" ht="15.75">
      <c r="A123" s="23" t="s">
        <v>192</v>
      </c>
      <c r="B123" s="9" t="s">
        <v>64</v>
      </c>
      <c r="C123" s="9" t="s">
        <v>67</v>
      </c>
      <c r="D123" s="9" t="s">
        <v>10</v>
      </c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  <c r="R123" s="38"/>
      <c r="S123" s="38"/>
      <c r="T123" s="38"/>
      <c r="U123" s="38"/>
      <c r="V123" s="38"/>
    </row>
    <row r="124" spans="1:22" s="11" customFormat="1" ht="15.75">
      <c r="A124" s="23" t="s">
        <v>193</v>
      </c>
      <c r="B124" s="9" t="s">
        <v>108</v>
      </c>
      <c r="C124" s="9" t="s">
        <v>73</v>
      </c>
      <c r="D124" s="43">
        <f>E121/E2</f>
        <v>5.7390501054322725</v>
      </c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38"/>
      <c r="T124" s="38"/>
      <c r="U124" s="38"/>
      <c r="V124" s="38"/>
    </row>
    <row r="125" spans="1:22" s="11" customFormat="1" ht="31.5">
      <c r="A125" s="23" t="s">
        <v>194</v>
      </c>
      <c r="B125" s="9" t="s">
        <v>106</v>
      </c>
      <c r="C125" s="9" t="s">
        <v>67</v>
      </c>
      <c r="D125" s="9" t="s">
        <v>34</v>
      </c>
      <c r="E125" s="38">
        <v>6784.07</v>
      </c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8"/>
      <c r="S125" s="38"/>
      <c r="T125" s="38"/>
      <c r="U125" s="38"/>
      <c r="V125" s="38"/>
    </row>
    <row r="126" spans="1:22" s="11" customFormat="1" ht="15.75">
      <c r="A126" s="23" t="s">
        <v>195</v>
      </c>
      <c r="B126" s="9" t="s">
        <v>107</v>
      </c>
      <c r="C126" s="9" t="s">
        <v>67</v>
      </c>
      <c r="D126" s="9" t="s">
        <v>35</v>
      </c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  <c r="R126" s="38"/>
      <c r="S126" s="38"/>
      <c r="T126" s="38"/>
      <c r="U126" s="38"/>
      <c r="V126" s="38"/>
    </row>
    <row r="127" spans="1:22" s="11" customFormat="1" ht="15.75">
      <c r="A127" s="23" t="s">
        <v>196</v>
      </c>
      <c r="B127" s="9" t="s">
        <v>64</v>
      </c>
      <c r="C127" s="9" t="s">
        <v>67</v>
      </c>
      <c r="D127" s="9" t="s">
        <v>10</v>
      </c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38"/>
      <c r="T127" s="38"/>
      <c r="U127" s="38"/>
      <c r="V127" s="38"/>
    </row>
    <row r="128" spans="1:22" s="11" customFormat="1" ht="15.75">
      <c r="A128" s="23" t="s">
        <v>197</v>
      </c>
      <c r="B128" s="9" t="s">
        <v>108</v>
      </c>
      <c r="C128" s="9" t="s">
        <v>73</v>
      </c>
      <c r="D128" s="43">
        <f>E125/E2</f>
        <v>3.4059995983532483</v>
      </c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38"/>
      <c r="S128" s="38"/>
      <c r="T128" s="38"/>
      <c r="U128" s="38"/>
      <c r="V128" s="38"/>
    </row>
    <row r="129" spans="1:22" s="11" customFormat="1" ht="31.5">
      <c r="A129" s="23" t="s">
        <v>198</v>
      </c>
      <c r="B129" s="9" t="s">
        <v>106</v>
      </c>
      <c r="C129" s="9" t="s">
        <v>67</v>
      </c>
      <c r="D129" s="9" t="s">
        <v>36</v>
      </c>
      <c r="E129" s="38">
        <v>1721.91</v>
      </c>
      <c r="F129" s="38"/>
      <c r="G129" s="38"/>
      <c r="H129" s="38"/>
      <c r="I129" s="38"/>
      <c r="J129" s="38"/>
      <c r="K129" s="38"/>
      <c r="L129" s="38"/>
      <c r="M129" s="38"/>
      <c r="N129" s="38"/>
      <c r="O129" s="38"/>
      <c r="P129" s="38"/>
      <c r="Q129" s="38"/>
      <c r="R129" s="38"/>
      <c r="S129" s="38"/>
      <c r="T129" s="38"/>
      <c r="U129" s="38"/>
      <c r="V129" s="38"/>
    </row>
    <row r="130" spans="1:22" s="11" customFormat="1" ht="15.75">
      <c r="A130" s="23" t="s">
        <v>199</v>
      </c>
      <c r="B130" s="9" t="s">
        <v>107</v>
      </c>
      <c r="C130" s="9" t="s">
        <v>67</v>
      </c>
      <c r="D130" s="9" t="s">
        <v>24</v>
      </c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8"/>
      <c r="P130" s="38"/>
      <c r="Q130" s="38"/>
      <c r="R130" s="38"/>
      <c r="S130" s="38"/>
      <c r="T130" s="38"/>
      <c r="U130" s="38"/>
      <c r="V130" s="38"/>
    </row>
    <row r="131" spans="1:22" s="11" customFormat="1" ht="15.75">
      <c r="A131" s="23" t="s">
        <v>200</v>
      </c>
      <c r="B131" s="9" t="s">
        <v>64</v>
      </c>
      <c r="C131" s="9" t="s">
        <v>67</v>
      </c>
      <c r="D131" s="9" t="s">
        <v>10</v>
      </c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38"/>
      <c r="P131" s="38"/>
      <c r="Q131" s="38"/>
      <c r="R131" s="38"/>
      <c r="S131" s="38"/>
      <c r="T131" s="38"/>
      <c r="U131" s="38"/>
      <c r="V131" s="38"/>
    </row>
    <row r="132" spans="1:22" s="11" customFormat="1" ht="15.75">
      <c r="A132" s="23" t="s">
        <v>201</v>
      </c>
      <c r="B132" s="9" t="s">
        <v>108</v>
      </c>
      <c r="C132" s="9" t="s">
        <v>73</v>
      </c>
      <c r="D132" s="43">
        <f>E129/E2</f>
        <v>0.8644994477357165</v>
      </c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38"/>
      <c r="P132" s="38"/>
      <c r="Q132" s="38"/>
      <c r="R132" s="38"/>
      <c r="S132" s="38"/>
      <c r="T132" s="38"/>
      <c r="U132" s="38"/>
      <c r="V132" s="38"/>
    </row>
    <row r="133" spans="1:22" s="11" customFormat="1" ht="31.5">
      <c r="A133" s="23" t="s">
        <v>202</v>
      </c>
      <c r="B133" s="9" t="s">
        <v>106</v>
      </c>
      <c r="C133" s="9" t="s">
        <v>67</v>
      </c>
      <c r="D133" s="9" t="s">
        <v>37</v>
      </c>
      <c r="E133" s="38">
        <v>1437.28</v>
      </c>
      <c r="F133" s="38"/>
      <c r="G133" s="38"/>
      <c r="H133" s="38"/>
      <c r="I133" s="38"/>
      <c r="J133" s="38"/>
      <c r="K133" s="38"/>
      <c r="L133" s="38"/>
      <c r="M133" s="38"/>
      <c r="N133" s="38"/>
      <c r="O133" s="38"/>
      <c r="P133" s="38"/>
      <c r="Q133" s="38"/>
      <c r="R133" s="38"/>
      <c r="S133" s="38"/>
      <c r="T133" s="38"/>
      <c r="U133" s="38"/>
      <c r="V133" s="38"/>
    </row>
    <row r="134" spans="1:22" s="11" customFormat="1" ht="15.75">
      <c r="A134" s="23" t="s">
        <v>203</v>
      </c>
      <c r="B134" s="9" t="s">
        <v>107</v>
      </c>
      <c r="C134" s="9" t="s">
        <v>67</v>
      </c>
      <c r="D134" s="9" t="s">
        <v>31</v>
      </c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38"/>
      <c r="P134" s="38"/>
      <c r="Q134" s="38"/>
      <c r="R134" s="38"/>
      <c r="S134" s="38"/>
      <c r="T134" s="38"/>
      <c r="U134" s="38"/>
      <c r="V134" s="38"/>
    </row>
    <row r="135" spans="1:22" s="11" customFormat="1" ht="15.75">
      <c r="A135" s="23" t="s">
        <v>204</v>
      </c>
      <c r="B135" s="9" t="s">
        <v>64</v>
      </c>
      <c r="C135" s="9" t="s">
        <v>67</v>
      </c>
      <c r="D135" s="9" t="s">
        <v>10</v>
      </c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  <c r="P135" s="38"/>
      <c r="Q135" s="38"/>
      <c r="R135" s="38"/>
      <c r="S135" s="38"/>
      <c r="T135" s="38"/>
      <c r="U135" s="38"/>
      <c r="V135" s="38"/>
    </row>
    <row r="136" spans="1:22" s="11" customFormat="1" ht="15.75">
      <c r="A136" s="23" t="s">
        <v>205</v>
      </c>
      <c r="B136" s="9" t="s">
        <v>108</v>
      </c>
      <c r="C136" s="9" t="s">
        <v>73</v>
      </c>
      <c r="D136" s="43">
        <f>E133/E2</f>
        <v>0.7215985540716939</v>
      </c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  <c r="R136" s="38"/>
      <c r="S136" s="38"/>
      <c r="T136" s="38"/>
      <c r="U136" s="38"/>
      <c r="V136" s="38"/>
    </row>
    <row r="137" spans="1:22" s="11" customFormat="1" ht="31.5">
      <c r="A137" s="23" t="s">
        <v>340</v>
      </c>
      <c r="B137" s="9" t="s">
        <v>106</v>
      </c>
      <c r="C137" s="9" t="s">
        <v>67</v>
      </c>
      <c r="D137" s="9" t="s">
        <v>323</v>
      </c>
      <c r="E137" s="38">
        <v>2720</v>
      </c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8"/>
      <c r="S137" s="38"/>
      <c r="T137" s="38"/>
      <c r="U137" s="38"/>
      <c r="V137" s="38"/>
    </row>
    <row r="138" spans="1:22" s="11" customFormat="1" ht="15.75">
      <c r="A138" s="23" t="s">
        <v>341</v>
      </c>
      <c r="B138" s="9" t="s">
        <v>107</v>
      </c>
      <c r="C138" s="9" t="s">
        <v>67</v>
      </c>
      <c r="D138" s="9" t="s">
        <v>35</v>
      </c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38"/>
      <c r="P138" s="38"/>
      <c r="Q138" s="38"/>
      <c r="R138" s="38"/>
      <c r="S138" s="38"/>
      <c r="T138" s="38"/>
      <c r="U138" s="38"/>
      <c r="V138" s="38"/>
    </row>
    <row r="139" spans="1:22" s="11" customFormat="1" ht="15.75">
      <c r="A139" s="23" t="s">
        <v>342</v>
      </c>
      <c r="B139" s="9" t="s">
        <v>64</v>
      </c>
      <c r="C139" s="9" t="s">
        <v>67</v>
      </c>
      <c r="D139" s="9" t="s">
        <v>10</v>
      </c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8"/>
      <c r="P139" s="38"/>
      <c r="Q139" s="38"/>
      <c r="R139" s="38"/>
      <c r="S139" s="38"/>
      <c r="T139" s="38"/>
      <c r="U139" s="38"/>
      <c r="V139" s="38"/>
    </row>
    <row r="140" spans="1:22" s="11" customFormat="1" ht="15.75">
      <c r="A140" s="23" t="s">
        <v>343</v>
      </c>
      <c r="B140" s="9" t="s">
        <v>108</v>
      </c>
      <c r="C140" s="9" t="s">
        <v>73</v>
      </c>
      <c r="D140" s="43">
        <f>E137/E2</f>
        <v>1.3655989557184456</v>
      </c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8"/>
      <c r="P140" s="38"/>
      <c r="Q140" s="38"/>
      <c r="R140" s="38"/>
      <c r="S140" s="38"/>
      <c r="T140" s="38"/>
      <c r="U140" s="38"/>
      <c r="V140" s="38"/>
    </row>
    <row r="141" spans="1:22" s="11" customFormat="1" ht="31.5">
      <c r="A141" s="23" t="s">
        <v>344</v>
      </c>
      <c r="B141" s="9" t="s">
        <v>106</v>
      </c>
      <c r="C141" s="9" t="s">
        <v>67</v>
      </c>
      <c r="D141" s="43" t="s">
        <v>322</v>
      </c>
      <c r="E141" s="38">
        <v>0</v>
      </c>
      <c r="F141" s="38"/>
      <c r="G141" s="38"/>
      <c r="H141" s="38"/>
      <c r="I141" s="38"/>
      <c r="J141" s="38"/>
      <c r="K141" s="38"/>
      <c r="L141" s="38"/>
      <c r="M141" s="38"/>
      <c r="N141" s="38"/>
      <c r="O141" s="38"/>
      <c r="P141" s="38"/>
      <c r="Q141" s="38"/>
      <c r="R141" s="38"/>
      <c r="S141" s="38"/>
      <c r="T141" s="38"/>
      <c r="U141" s="38"/>
      <c r="V141" s="38"/>
    </row>
    <row r="142" spans="1:22" s="11" customFormat="1" ht="15.75">
      <c r="A142" s="23" t="s">
        <v>345</v>
      </c>
      <c r="B142" s="9" t="s">
        <v>107</v>
      </c>
      <c r="C142" s="9" t="s">
        <v>67</v>
      </c>
      <c r="D142" s="43" t="s">
        <v>31</v>
      </c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38"/>
      <c r="P142" s="38"/>
      <c r="Q142" s="38"/>
      <c r="R142" s="38"/>
      <c r="S142" s="38"/>
      <c r="T142" s="38"/>
      <c r="U142" s="38"/>
      <c r="V142" s="38"/>
    </row>
    <row r="143" spans="1:22" s="11" customFormat="1" ht="15.75">
      <c r="A143" s="23" t="s">
        <v>346</v>
      </c>
      <c r="B143" s="9" t="s">
        <v>64</v>
      </c>
      <c r="C143" s="9" t="s">
        <v>67</v>
      </c>
      <c r="D143" s="43" t="s">
        <v>10</v>
      </c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  <c r="R143" s="38"/>
      <c r="S143" s="38"/>
      <c r="T143" s="38"/>
      <c r="U143" s="38"/>
      <c r="V143" s="38"/>
    </row>
    <row r="144" spans="1:22" s="11" customFormat="1" ht="15.75">
      <c r="A144" s="23" t="s">
        <v>347</v>
      </c>
      <c r="B144" s="9" t="s">
        <v>108</v>
      </c>
      <c r="C144" s="9" t="s">
        <v>73</v>
      </c>
      <c r="D144" s="43">
        <f>E141/E2</f>
        <v>0</v>
      </c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  <c r="R144" s="38"/>
      <c r="S144" s="38"/>
      <c r="T144" s="38"/>
      <c r="U144" s="38"/>
      <c r="V144" s="38"/>
    </row>
    <row r="145" spans="1:22" s="11" customFormat="1" ht="31.5">
      <c r="A145" s="23" t="s">
        <v>348</v>
      </c>
      <c r="B145" s="9" t="s">
        <v>106</v>
      </c>
      <c r="C145" s="9" t="s">
        <v>67</v>
      </c>
      <c r="D145" s="43" t="s">
        <v>324</v>
      </c>
      <c r="E145" s="38">
        <v>0</v>
      </c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8"/>
      <c r="S145" s="38"/>
      <c r="T145" s="38"/>
      <c r="U145" s="38"/>
      <c r="V145" s="38"/>
    </row>
    <row r="146" spans="1:22" s="11" customFormat="1" ht="15.75">
      <c r="A146" s="23" t="s">
        <v>349</v>
      </c>
      <c r="B146" s="9" t="s">
        <v>107</v>
      </c>
      <c r="C146" s="9" t="s">
        <v>67</v>
      </c>
      <c r="D146" s="43" t="s">
        <v>24</v>
      </c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  <c r="S146" s="38"/>
      <c r="T146" s="38"/>
      <c r="U146" s="38"/>
      <c r="V146" s="38"/>
    </row>
    <row r="147" spans="1:22" s="11" customFormat="1" ht="15.75">
      <c r="A147" s="23" t="s">
        <v>350</v>
      </c>
      <c r="B147" s="9" t="s">
        <v>64</v>
      </c>
      <c r="C147" s="9" t="s">
        <v>67</v>
      </c>
      <c r="D147" s="43" t="s">
        <v>10</v>
      </c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38"/>
      <c r="S147" s="38"/>
      <c r="T147" s="38"/>
      <c r="U147" s="38"/>
      <c r="V147" s="38"/>
    </row>
    <row r="148" spans="1:22" s="11" customFormat="1" ht="15.75">
      <c r="A148" s="23" t="s">
        <v>351</v>
      </c>
      <c r="B148" s="9" t="s">
        <v>108</v>
      </c>
      <c r="C148" s="9" t="s">
        <v>73</v>
      </c>
      <c r="D148" s="43">
        <f>E145/E2</f>
        <v>0</v>
      </c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  <c r="S148" s="38"/>
      <c r="T148" s="38"/>
      <c r="U148" s="38"/>
      <c r="V148" s="38"/>
    </row>
    <row r="149" spans="1:22" s="11" customFormat="1" ht="31.5">
      <c r="A149" s="23" t="s">
        <v>352</v>
      </c>
      <c r="B149" s="9" t="s">
        <v>106</v>
      </c>
      <c r="C149" s="9" t="s">
        <v>67</v>
      </c>
      <c r="D149" s="43" t="s">
        <v>321</v>
      </c>
      <c r="E149" s="38">
        <v>0</v>
      </c>
      <c r="F149" s="38"/>
      <c r="G149" s="38"/>
      <c r="H149" s="38"/>
      <c r="I149" s="38"/>
      <c r="J149" s="38"/>
      <c r="K149" s="38"/>
      <c r="L149" s="38"/>
      <c r="M149" s="38"/>
      <c r="N149" s="38"/>
      <c r="O149" s="38"/>
      <c r="P149" s="38"/>
      <c r="Q149" s="38"/>
      <c r="R149" s="38"/>
      <c r="S149" s="38"/>
      <c r="T149" s="38"/>
      <c r="U149" s="38"/>
      <c r="V149" s="38"/>
    </row>
    <row r="150" spans="1:22" s="11" customFormat="1" ht="15.75">
      <c r="A150" s="23" t="s">
        <v>353</v>
      </c>
      <c r="B150" s="9" t="s">
        <v>107</v>
      </c>
      <c r="C150" s="9" t="s">
        <v>67</v>
      </c>
      <c r="D150" s="43" t="s">
        <v>24</v>
      </c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38"/>
      <c r="P150" s="38"/>
      <c r="Q150" s="38"/>
      <c r="R150" s="38"/>
      <c r="S150" s="38"/>
      <c r="T150" s="38"/>
      <c r="U150" s="38"/>
      <c r="V150" s="38"/>
    </row>
    <row r="151" spans="1:22" s="11" customFormat="1" ht="15.75">
      <c r="A151" s="23" t="s">
        <v>354</v>
      </c>
      <c r="B151" s="9" t="s">
        <v>64</v>
      </c>
      <c r="C151" s="9" t="s">
        <v>67</v>
      </c>
      <c r="D151" s="43" t="s">
        <v>10</v>
      </c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38"/>
      <c r="P151" s="38"/>
      <c r="Q151" s="38"/>
      <c r="R151" s="38"/>
      <c r="S151" s="38"/>
      <c r="T151" s="38"/>
      <c r="U151" s="38"/>
      <c r="V151" s="38"/>
    </row>
    <row r="152" spans="1:22" s="11" customFormat="1" ht="15.75">
      <c r="A152" s="23" t="s">
        <v>355</v>
      </c>
      <c r="B152" s="9" t="s">
        <v>108</v>
      </c>
      <c r="C152" s="9" t="s">
        <v>73</v>
      </c>
      <c r="D152" s="43">
        <f>E149/E2</f>
        <v>0</v>
      </c>
      <c r="E152" s="38"/>
      <c r="F152" s="38"/>
      <c r="G152" s="38"/>
      <c r="H152" s="38"/>
      <c r="I152" s="38"/>
      <c r="J152" s="38"/>
      <c r="K152" s="38"/>
      <c r="L152" s="38"/>
      <c r="M152" s="38"/>
      <c r="N152" s="38"/>
      <c r="O152" s="38"/>
      <c r="P152" s="38"/>
      <c r="Q152" s="38"/>
      <c r="R152" s="38"/>
      <c r="S152" s="38"/>
      <c r="T152" s="38"/>
      <c r="U152" s="38"/>
      <c r="V152" s="38"/>
    </row>
    <row r="153" spans="1:22" s="11" customFormat="1" ht="31.5">
      <c r="A153" s="23" t="s">
        <v>356</v>
      </c>
      <c r="B153" s="9" t="s">
        <v>106</v>
      </c>
      <c r="C153" s="9" t="s">
        <v>67</v>
      </c>
      <c r="D153" s="9" t="s">
        <v>318</v>
      </c>
      <c r="E153" s="38">
        <v>0</v>
      </c>
      <c r="F153" s="27"/>
      <c r="G153" s="2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8"/>
      <c r="S153" s="38"/>
      <c r="T153" s="38"/>
      <c r="U153" s="38"/>
      <c r="V153" s="38"/>
    </row>
    <row r="154" spans="1:22" s="11" customFormat="1" ht="15.75">
      <c r="A154" s="23" t="s">
        <v>357</v>
      </c>
      <c r="B154" s="9" t="s">
        <v>107</v>
      </c>
      <c r="C154" s="9" t="s">
        <v>67</v>
      </c>
      <c r="D154" s="9" t="s">
        <v>24</v>
      </c>
      <c r="E154" s="38"/>
      <c r="F154" s="26"/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38"/>
      <c r="S154" s="38"/>
      <c r="T154" s="38"/>
      <c r="U154" s="38"/>
      <c r="V154" s="38"/>
    </row>
    <row r="155" spans="1:22" s="11" customFormat="1" ht="15.75">
      <c r="A155" s="23" t="s">
        <v>358</v>
      </c>
      <c r="B155" s="9" t="s">
        <v>64</v>
      </c>
      <c r="C155" s="9" t="s">
        <v>67</v>
      </c>
      <c r="D155" s="9" t="s">
        <v>10</v>
      </c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8"/>
      <c r="S155" s="38"/>
      <c r="T155" s="38"/>
      <c r="U155" s="38"/>
      <c r="V155" s="38"/>
    </row>
    <row r="156" spans="1:22" s="11" customFormat="1" ht="15.75">
      <c r="A156" s="23" t="s">
        <v>359</v>
      </c>
      <c r="B156" s="9" t="s">
        <v>108</v>
      </c>
      <c r="C156" s="9" t="s">
        <v>73</v>
      </c>
      <c r="D156" s="43">
        <f>E153/E2</f>
        <v>0</v>
      </c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8"/>
      <c r="S156" s="38"/>
      <c r="T156" s="38"/>
      <c r="U156" s="38"/>
      <c r="V156" s="38"/>
    </row>
    <row r="157" spans="1:22" s="11" customFormat="1" ht="47.25">
      <c r="A157" s="39" t="s">
        <v>206</v>
      </c>
      <c r="B157" s="20" t="s">
        <v>104</v>
      </c>
      <c r="C157" s="20" t="s">
        <v>67</v>
      </c>
      <c r="D157" s="20" t="s">
        <v>38</v>
      </c>
      <c r="E157" s="21"/>
      <c r="F157" s="38"/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8"/>
      <c r="S157" s="38"/>
      <c r="T157" s="38"/>
      <c r="U157" s="38"/>
      <c r="V157" s="38"/>
    </row>
    <row r="158" spans="1:22" s="11" customFormat="1" ht="15.75">
      <c r="A158" s="23" t="s">
        <v>207</v>
      </c>
      <c r="B158" s="9" t="s">
        <v>105</v>
      </c>
      <c r="C158" s="9" t="s">
        <v>73</v>
      </c>
      <c r="D158" s="36">
        <f>E159+E167+E171+E175+E179+E183+E187+E191+E195+E199</f>
        <v>20107.236</v>
      </c>
      <c r="E158" s="21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  <c r="S158" s="38"/>
      <c r="T158" s="38"/>
      <c r="U158" s="38"/>
      <c r="V158" s="38"/>
    </row>
    <row r="159" spans="1:22" s="11" customFormat="1" ht="31.5">
      <c r="A159" s="23" t="s">
        <v>208</v>
      </c>
      <c r="B159" s="9" t="s">
        <v>106</v>
      </c>
      <c r="C159" s="9" t="s">
        <v>67</v>
      </c>
      <c r="D159" s="9" t="s">
        <v>39</v>
      </c>
      <c r="E159" s="21">
        <f>2148.426</f>
        <v>2148.426</v>
      </c>
      <c r="F159" s="38">
        <v>1</v>
      </c>
      <c r="G159" s="38"/>
      <c r="H159" s="38"/>
      <c r="I159" s="38"/>
      <c r="J159" s="38"/>
      <c r="K159" s="38"/>
      <c r="L159" s="38"/>
      <c r="M159" s="38"/>
      <c r="N159" s="38"/>
      <c r="O159" s="38"/>
      <c r="P159" s="38"/>
      <c r="Q159" s="38"/>
      <c r="R159" s="38"/>
      <c r="S159" s="38"/>
      <c r="T159" s="38"/>
      <c r="U159" s="38"/>
      <c r="V159" s="38"/>
    </row>
    <row r="160" spans="1:22" s="11" customFormat="1" ht="15.75">
      <c r="A160" s="23" t="s">
        <v>209</v>
      </c>
      <c r="B160" s="9" t="s">
        <v>107</v>
      </c>
      <c r="C160" s="9" t="s">
        <v>67</v>
      </c>
      <c r="D160" s="9" t="s">
        <v>40</v>
      </c>
      <c r="E160" s="21"/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S160" s="38"/>
      <c r="T160" s="38"/>
      <c r="U160" s="38"/>
      <c r="V160" s="38"/>
    </row>
    <row r="161" spans="1:22" s="11" customFormat="1" ht="15.75">
      <c r="A161" s="23" t="s">
        <v>210</v>
      </c>
      <c r="B161" s="9" t="s">
        <v>64</v>
      </c>
      <c r="C161" s="9" t="s">
        <v>67</v>
      </c>
      <c r="D161" s="9" t="s">
        <v>20</v>
      </c>
      <c r="E161" s="38"/>
      <c r="F161" s="38"/>
      <c r="G161" s="38"/>
      <c r="H161" s="38"/>
      <c r="I161" s="38"/>
      <c r="J161" s="38"/>
      <c r="K161" s="38"/>
      <c r="L161" s="38"/>
      <c r="M161" s="38"/>
      <c r="N161" s="38"/>
      <c r="O161" s="38"/>
      <c r="P161" s="38"/>
      <c r="Q161" s="38"/>
      <c r="R161" s="38"/>
      <c r="S161" s="38"/>
      <c r="T161" s="38"/>
      <c r="U161" s="38"/>
      <c r="V161" s="38"/>
    </row>
    <row r="162" spans="1:22" s="11" customFormat="1" ht="15.75">
      <c r="A162" s="23" t="s">
        <v>211</v>
      </c>
      <c r="B162" s="9" t="s">
        <v>108</v>
      </c>
      <c r="C162" s="9" t="s">
        <v>73</v>
      </c>
      <c r="D162" s="43">
        <f>E159/F159</f>
        <v>2148.426</v>
      </c>
      <c r="E162" s="21"/>
      <c r="F162" s="38"/>
      <c r="G162" s="38"/>
      <c r="H162" s="38"/>
      <c r="I162" s="38"/>
      <c r="J162" s="38"/>
      <c r="K162" s="38"/>
      <c r="L162" s="38"/>
      <c r="M162" s="38"/>
      <c r="N162" s="38"/>
      <c r="O162" s="38"/>
      <c r="P162" s="38"/>
      <c r="Q162" s="38"/>
      <c r="R162" s="38"/>
      <c r="S162" s="38"/>
      <c r="T162" s="38"/>
      <c r="U162" s="38"/>
      <c r="V162" s="38"/>
    </row>
    <row r="163" spans="1:22" s="11" customFormat="1" ht="31.5">
      <c r="A163" s="23"/>
      <c r="B163" s="9" t="s">
        <v>106</v>
      </c>
      <c r="C163" s="9" t="s">
        <v>67</v>
      </c>
      <c r="D163" s="9" t="s">
        <v>369</v>
      </c>
      <c r="E163" s="32">
        <f>('[2]ук(2016)'!$N$37+'[2]ук(2016)'!$N$41)*12*'[2]ук(2016)'!$N$3+4962.09</f>
        <v>13652.6639568</v>
      </c>
      <c r="F163" s="38">
        <v>2</v>
      </c>
      <c r="G163" s="38"/>
      <c r="H163" s="38"/>
      <c r="I163" s="38"/>
      <c r="J163" s="38"/>
      <c r="K163" s="38"/>
      <c r="L163" s="38"/>
      <c r="M163" s="38"/>
      <c r="N163" s="38"/>
      <c r="O163" s="38"/>
      <c r="P163" s="38"/>
      <c r="Q163" s="38"/>
      <c r="R163" s="38"/>
      <c r="S163" s="38"/>
      <c r="T163" s="38"/>
      <c r="U163" s="38"/>
      <c r="V163" s="38"/>
    </row>
    <row r="164" spans="1:22" s="11" customFormat="1" ht="15.75">
      <c r="A164" s="23"/>
      <c r="B164" s="9" t="s">
        <v>107</v>
      </c>
      <c r="C164" s="9" t="s">
        <v>67</v>
      </c>
      <c r="D164" s="9" t="s">
        <v>40</v>
      </c>
      <c r="E164" s="21"/>
      <c r="F164" s="38"/>
      <c r="G164" s="38"/>
      <c r="H164" s="38"/>
      <c r="I164" s="38"/>
      <c r="J164" s="38"/>
      <c r="K164" s="38"/>
      <c r="L164" s="38"/>
      <c r="M164" s="38"/>
      <c r="N164" s="38"/>
      <c r="O164" s="38"/>
      <c r="P164" s="38"/>
      <c r="Q164" s="38"/>
      <c r="R164" s="38"/>
      <c r="S164" s="38"/>
      <c r="T164" s="38"/>
      <c r="U164" s="38"/>
      <c r="V164" s="38"/>
    </row>
    <row r="165" spans="1:22" s="11" customFormat="1" ht="15.75">
      <c r="A165" s="23"/>
      <c r="B165" s="9" t="s">
        <v>64</v>
      </c>
      <c r="C165" s="9" t="s">
        <v>67</v>
      </c>
      <c r="D165" s="9" t="s">
        <v>20</v>
      </c>
      <c r="E165" s="21"/>
      <c r="F165" s="38"/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38"/>
      <c r="S165" s="38"/>
      <c r="T165" s="38"/>
      <c r="U165" s="38"/>
      <c r="V165" s="38"/>
    </row>
    <row r="166" spans="1:22" s="11" customFormat="1" ht="15.75">
      <c r="A166" s="23"/>
      <c r="B166" s="9" t="s">
        <v>108</v>
      </c>
      <c r="C166" s="9" t="s">
        <v>73</v>
      </c>
      <c r="D166" s="43">
        <f>E163/F163</f>
        <v>6826.3319784</v>
      </c>
      <c r="E166" s="21"/>
      <c r="F166" s="38"/>
      <c r="G166" s="38"/>
      <c r="H166" s="38"/>
      <c r="I166" s="38"/>
      <c r="J166" s="38"/>
      <c r="K166" s="38"/>
      <c r="L166" s="38"/>
      <c r="M166" s="38"/>
      <c r="N166" s="38"/>
      <c r="O166" s="38"/>
      <c r="P166" s="38"/>
      <c r="Q166" s="38"/>
      <c r="R166" s="38"/>
      <c r="S166" s="38"/>
      <c r="T166" s="38"/>
      <c r="U166" s="38"/>
      <c r="V166" s="38"/>
    </row>
    <row r="167" spans="1:22" s="11" customFormat="1" ht="31.5">
      <c r="A167" s="23" t="s">
        <v>212</v>
      </c>
      <c r="B167" s="9" t="s">
        <v>106</v>
      </c>
      <c r="C167" s="9" t="s">
        <v>67</v>
      </c>
      <c r="D167" s="9" t="s">
        <v>41</v>
      </c>
      <c r="E167" s="38">
        <v>0</v>
      </c>
      <c r="F167" s="38"/>
      <c r="G167" s="38"/>
      <c r="H167" s="38"/>
      <c r="I167" s="38"/>
      <c r="J167" s="38"/>
      <c r="K167" s="38"/>
      <c r="L167" s="38"/>
      <c r="M167" s="38"/>
      <c r="N167" s="38"/>
      <c r="O167" s="38"/>
      <c r="P167" s="38"/>
      <c r="Q167" s="38"/>
      <c r="R167" s="38"/>
      <c r="S167" s="38"/>
      <c r="T167" s="38"/>
      <c r="U167" s="38"/>
      <c r="V167" s="38"/>
    </row>
    <row r="168" spans="1:22" s="11" customFormat="1" ht="15.75">
      <c r="A168" s="23" t="s">
        <v>213</v>
      </c>
      <c r="B168" s="9" t="s">
        <v>107</v>
      </c>
      <c r="C168" s="9" t="s">
        <v>67</v>
      </c>
      <c r="D168" s="9" t="s">
        <v>24</v>
      </c>
      <c r="E168" s="38"/>
      <c r="F168" s="38"/>
      <c r="G168" s="38"/>
      <c r="H168" s="38"/>
      <c r="I168" s="38"/>
      <c r="J168" s="38"/>
      <c r="K168" s="38"/>
      <c r="L168" s="38"/>
      <c r="M168" s="38"/>
      <c r="N168" s="38"/>
      <c r="O168" s="38"/>
      <c r="P168" s="38"/>
      <c r="Q168" s="38"/>
      <c r="R168" s="38"/>
      <c r="S168" s="38"/>
      <c r="T168" s="38"/>
      <c r="U168" s="38"/>
      <c r="V168" s="38"/>
    </row>
    <row r="169" spans="1:22" s="11" customFormat="1" ht="15.75">
      <c r="A169" s="23" t="s">
        <v>214</v>
      </c>
      <c r="B169" s="9" t="s">
        <v>64</v>
      </c>
      <c r="C169" s="9" t="s">
        <v>67</v>
      </c>
      <c r="D169" s="9" t="s">
        <v>10</v>
      </c>
      <c r="E169" s="38"/>
      <c r="F169" s="38"/>
      <c r="G169" s="38"/>
      <c r="H169" s="38"/>
      <c r="I169" s="38"/>
      <c r="J169" s="38"/>
      <c r="K169" s="38"/>
      <c r="L169" s="38"/>
      <c r="M169" s="38"/>
      <c r="N169" s="38"/>
      <c r="O169" s="38"/>
      <c r="P169" s="38"/>
      <c r="Q169" s="38"/>
      <c r="R169" s="38"/>
      <c r="S169" s="38"/>
      <c r="T169" s="38"/>
      <c r="U169" s="38"/>
      <c r="V169" s="38"/>
    </row>
    <row r="170" spans="1:22" s="11" customFormat="1" ht="15.75">
      <c r="A170" s="23" t="s">
        <v>215</v>
      </c>
      <c r="B170" s="9" t="s">
        <v>108</v>
      </c>
      <c r="C170" s="9" t="s">
        <v>73</v>
      </c>
      <c r="D170" s="43">
        <f>E167/E2</f>
        <v>0</v>
      </c>
      <c r="E170" s="38"/>
      <c r="F170" s="38"/>
      <c r="G170" s="38"/>
      <c r="H170" s="38"/>
      <c r="I170" s="38"/>
      <c r="J170" s="38"/>
      <c r="K170" s="38"/>
      <c r="L170" s="38"/>
      <c r="M170" s="38"/>
      <c r="N170" s="38"/>
      <c r="O170" s="38"/>
      <c r="P170" s="38"/>
      <c r="Q170" s="38"/>
      <c r="R170" s="38"/>
      <c r="S170" s="38"/>
      <c r="T170" s="38"/>
      <c r="U170" s="38"/>
      <c r="V170" s="38"/>
    </row>
    <row r="171" spans="1:22" s="11" customFormat="1" ht="31.5">
      <c r="A171" s="23" t="s">
        <v>216</v>
      </c>
      <c r="B171" s="9" t="s">
        <v>106</v>
      </c>
      <c r="C171" s="9" t="s">
        <v>67</v>
      </c>
      <c r="D171" s="9" t="s">
        <v>42</v>
      </c>
      <c r="E171" s="38">
        <v>0</v>
      </c>
      <c r="F171" s="38"/>
      <c r="G171" s="38"/>
      <c r="H171" s="38"/>
      <c r="I171" s="38"/>
      <c r="J171" s="38"/>
      <c r="K171" s="38"/>
      <c r="L171" s="38"/>
      <c r="M171" s="38"/>
      <c r="N171" s="38"/>
      <c r="O171" s="38"/>
      <c r="P171" s="38"/>
      <c r="Q171" s="38"/>
      <c r="R171" s="38"/>
      <c r="S171" s="38"/>
      <c r="T171" s="38"/>
      <c r="U171" s="38"/>
      <c r="V171" s="38"/>
    </row>
    <row r="172" spans="1:22" s="11" customFormat="1" ht="15.75">
      <c r="A172" s="23" t="s">
        <v>217</v>
      </c>
      <c r="B172" s="9" t="s">
        <v>107</v>
      </c>
      <c r="C172" s="9" t="s">
        <v>67</v>
      </c>
      <c r="D172" s="9" t="s">
        <v>24</v>
      </c>
      <c r="E172" s="38"/>
      <c r="F172" s="38"/>
      <c r="G172" s="38"/>
      <c r="H172" s="38"/>
      <c r="I172" s="38"/>
      <c r="J172" s="38"/>
      <c r="K172" s="38"/>
      <c r="L172" s="38"/>
      <c r="M172" s="38"/>
      <c r="N172" s="38"/>
      <c r="O172" s="38"/>
      <c r="P172" s="38"/>
      <c r="Q172" s="38"/>
      <c r="R172" s="38"/>
      <c r="S172" s="38"/>
      <c r="T172" s="38"/>
      <c r="U172" s="38"/>
      <c r="V172" s="38"/>
    </row>
    <row r="173" spans="1:22" s="11" customFormat="1" ht="15.75">
      <c r="A173" s="23" t="s">
        <v>218</v>
      </c>
      <c r="B173" s="9" t="s">
        <v>64</v>
      </c>
      <c r="C173" s="9" t="s">
        <v>67</v>
      </c>
      <c r="D173" s="9" t="s">
        <v>10</v>
      </c>
      <c r="E173" s="38"/>
      <c r="F173" s="38"/>
      <c r="G173" s="38"/>
      <c r="H173" s="38"/>
      <c r="I173" s="38"/>
      <c r="J173" s="38"/>
      <c r="K173" s="38"/>
      <c r="L173" s="38"/>
      <c r="M173" s="38"/>
      <c r="N173" s="38"/>
      <c r="O173" s="38"/>
      <c r="P173" s="38"/>
      <c r="Q173" s="38"/>
      <c r="R173" s="38"/>
      <c r="S173" s="38"/>
      <c r="T173" s="38"/>
      <c r="U173" s="38"/>
      <c r="V173" s="38"/>
    </row>
    <row r="174" spans="1:22" s="11" customFormat="1" ht="15.75">
      <c r="A174" s="23" t="s">
        <v>219</v>
      </c>
      <c r="B174" s="9" t="s">
        <v>108</v>
      </c>
      <c r="C174" s="9" t="s">
        <v>73</v>
      </c>
      <c r="D174" s="43">
        <f>E171/E2</f>
        <v>0</v>
      </c>
      <c r="E174" s="38"/>
      <c r="F174" s="38"/>
      <c r="G174" s="38"/>
      <c r="H174" s="38"/>
      <c r="I174" s="38"/>
      <c r="J174" s="38"/>
      <c r="K174" s="38"/>
      <c r="L174" s="38"/>
      <c r="M174" s="38"/>
      <c r="N174" s="38"/>
      <c r="O174" s="38"/>
      <c r="P174" s="38"/>
      <c r="Q174" s="38"/>
      <c r="R174" s="38"/>
      <c r="S174" s="38"/>
      <c r="T174" s="38"/>
      <c r="U174" s="38"/>
      <c r="V174" s="38"/>
    </row>
    <row r="175" spans="1:22" s="11" customFormat="1" ht="31.5">
      <c r="A175" s="23" t="s">
        <v>220</v>
      </c>
      <c r="B175" s="9" t="s">
        <v>106</v>
      </c>
      <c r="C175" s="9" t="s">
        <v>67</v>
      </c>
      <c r="D175" s="9" t="s">
        <v>43</v>
      </c>
      <c r="E175" s="38">
        <v>0</v>
      </c>
      <c r="F175" s="38"/>
      <c r="G175" s="38"/>
      <c r="H175" s="38"/>
      <c r="I175" s="38"/>
      <c r="J175" s="38"/>
      <c r="K175" s="38"/>
      <c r="L175" s="38"/>
      <c r="M175" s="38"/>
      <c r="N175" s="38"/>
      <c r="O175" s="38"/>
      <c r="P175" s="38"/>
      <c r="Q175" s="38"/>
      <c r="R175" s="38"/>
      <c r="S175" s="38"/>
      <c r="T175" s="38"/>
      <c r="U175" s="38"/>
      <c r="V175" s="38"/>
    </row>
    <row r="176" spans="1:22" s="11" customFormat="1" ht="15.75">
      <c r="A176" s="23" t="s">
        <v>221</v>
      </c>
      <c r="B176" s="9" t="s">
        <v>107</v>
      </c>
      <c r="C176" s="9" t="s">
        <v>67</v>
      </c>
      <c r="D176" s="9" t="s">
        <v>24</v>
      </c>
      <c r="E176" s="38"/>
      <c r="F176" s="38"/>
      <c r="G176" s="38"/>
      <c r="H176" s="38"/>
      <c r="I176" s="38"/>
      <c r="J176" s="38"/>
      <c r="K176" s="38"/>
      <c r="L176" s="38"/>
      <c r="M176" s="38"/>
      <c r="N176" s="38"/>
      <c r="O176" s="38"/>
      <c r="P176" s="38"/>
      <c r="Q176" s="38"/>
      <c r="R176" s="38"/>
      <c r="S176" s="38"/>
      <c r="T176" s="38"/>
      <c r="U176" s="38"/>
      <c r="V176" s="38"/>
    </row>
    <row r="177" spans="1:22" s="11" customFormat="1" ht="15.75">
      <c r="A177" s="23" t="s">
        <v>222</v>
      </c>
      <c r="B177" s="9" t="s">
        <v>64</v>
      </c>
      <c r="C177" s="9" t="s">
        <v>67</v>
      </c>
      <c r="D177" s="9" t="s">
        <v>10</v>
      </c>
      <c r="E177" s="38"/>
      <c r="F177" s="38"/>
      <c r="G177" s="38"/>
      <c r="H177" s="38"/>
      <c r="I177" s="38"/>
      <c r="J177" s="38"/>
      <c r="K177" s="38"/>
      <c r="L177" s="38"/>
      <c r="M177" s="38"/>
      <c r="N177" s="38"/>
      <c r="O177" s="38"/>
      <c r="P177" s="38"/>
      <c r="Q177" s="38"/>
      <c r="R177" s="38"/>
      <c r="S177" s="38"/>
      <c r="T177" s="38"/>
      <c r="U177" s="38"/>
      <c r="V177" s="38"/>
    </row>
    <row r="178" spans="1:22" s="11" customFormat="1" ht="15.75">
      <c r="A178" s="23" t="s">
        <v>223</v>
      </c>
      <c r="B178" s="9" t="s">
        <v>108</v>
      </c>
      <c r="C178" s="9" t="s">
        <v>73</v>
      </c>
      <c r="D178" s="43">
        <f>E175/E2</f>
        <v>0</v>
      </c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38"/>
      <c r="P178" s="38"/>
      <c r="Q178" s="38"/>
      <c r="R178" s="38"/>
      <c r="S178" s="38"/>
      <c r="T178" s="38"/>
      <c r="U178" s="38"/>
      <c r="V178" s="38"/>
    </row>
    <row r="179" spans="1:22" s="11" customFormat="1" ht="31.5">
      <c r="A179" s="23" t="s">
        <v>224</v>
      </c>
      <c r="B179" s="9" t="s">
        <v>106</v>
      </c>
      <c r="C179" s="9" t="s">
        <v>67</v>
      </c>
      <c r="D179" s="9" t="s">
        <v>311</v>
      </c>
      <c r="E179" s="38">
        <v>0</v>
      </c>
      <c r="F179" s="38"/>
      <c r="G179" s="38"/>
      <c r="H179" s="38"/>
      <c r="I179" s="38"/>
      <c r="J179" s="38"/>
      <c r="K179" s="38"/>
      <c r="L179" s="38"/>
      <c r="M179" s="38"/>
      <c r="N179" s="38"/>
      <c r="O179" s="38"/>
      <c r="P179" s="38"/>
      <c r="Q179" s="38"/>
      <c r="R179" s="38"/>
      <c r="S179" s="38"/>
      <c r="T179" s="38"/>
      <c r="U179" s="38"/>
      <c r="V179" s="38"/>
    </row>
    <row r="180" spans="1:22" s="11" customFormat="1" ht="15.75">
      <c r="A180" s="23" t="s">
        <v>225</v>
      </c>
      <c r="B180" s="9" t="s">
        <v>107</v>
      </c>
      <c r="C180" s="9" t="s">
        <v>67</v>
      </c>
      <c r="D180" s="9" t="s">
        <v>24</v>
      </c>
      <c r="E180" s="38"/>
      <c r="F180" s="38"/>
      <c r="G180" s="38"/>
      <c r="H180" s="38"/>
      <c r="I180" s="38"/>
      <c r="J180" s="38"/>
      <c r="K180" s="38"/>
      <c r="L180" s="38"/>
      <c r="M180" s="38"/>
      <c r="N180" s="38"/>
      <c r="O180" s="38"/>
      <c r="P180" s="38"/>
      <c r="Q180" s="38"/>
      <c r="R180" s="38"/>
      <c r="S180" s="38"/>
      <c r="T180" s="38"/>
      <c r="U180" s="38"/>
      <c r="V180" s="38"/>
    </row>
    <row r="181" spans="1:22" s="11" customFormat="1" ht="15.75">
      <c r="A181" s="23" t="s">
        <v>227</v>
      </c>
      <c r="B181" s="9" t="s">
        <v>64</v>
      </c>
      <c r="C181" s="9" t="s">
        <v>67</v>
      </c>
      <c r="D181" s="9" t="s">
        <v>10</v>
      </c>
      <c r="E181" s="38"/>
      <c r="F181" s="38"/>
      <c r="G181" s="38"/>
      <c r="H181" s="38"/>
      <c r="I181" s="38"/>
      <c r="J181" s="38"/>
      <c r="K181" s="38"/>
      <c r="L181" s="38"/>
      <c r="M181" s="38"/>
      <c r="N181" s="38"/>
      <c r="O181" s="38"/>
      <c r="P181" s="38"/>
      <c r="Q181" s="38"/>
      <c r="R181" s="38"/>
      <c r="S181" s="38"/>
      <c r="T181" s="38"/>
      <c r="U181" s="38"/>
      <c r="V181" s="38"/>
    </row>
    <row r="182" spans="1:22" s="11" customFormat="1" ht="15.75">
      <c r="A182" s="23" t="s">
        <v>228</v>
      </c>
      <c r="B182" s="9" t="s">
        <v>108</v>
      </c>
      <c r="C182" s="9" t="s">
        <v>73</v>
      </c>
      <c r="D182" s="43">
        <f>E179/E2</f>
        <v>0</v>
      </c>
      <c r="E182" s="38"/>
      <c r="F182" s="38"/>
      <c r="G182" s="38"/>
      <c r="H182" s="38"/>
      <c r="I182" s="38"/>
      <c r="J182" s="38"/>
      <c r="K182" s="38"/>
      <c r="L182" s="38"/>
      <c r="M182" s="38"/>
      <c r="N182" s="38"/>
      <c r="O182" s="38"/>
      <c r="P182" s="38"/>
      <c r="Q182" s="38"/>
      <c r="R182" s="38"/>
      <c r="S182" s="38"/>
      <c r="T182" s="38"/>
      <c r="U182" s="38"/>
      <c r="V182" s="38"/>
    </row>
    <row r="183" spans="1:22" s="11" customFormat="1" ht="31.5">
      <c r="A183" s="23"/>
      <c r="B183" s="9" t="s">
        <v>106</v>
      </c>
      <c r="C183" s="9" t="s">
        <v>67</v>
      </c>
      <c r="D183" s="43" t="s">
        <v>366</v>
      </c>
      <c r="E183" s="38">
        <v>3196.03</v>
      </c>
      <c r="F183" s="38"/>
      <c r="G183" s="38"/>
      <c r="H183" s="38"/>
      <c r="I183" s="38"/>
      <c r="J183" s="38"/>
      <c r="K183" s="38"/>
      <c r="L183" s="38"/>
      <c r="M183" s="38"/>
      <c r="N183" s="38"/>
      <c r="O183" s="38"/>
      <c r="P183" s="38"/>
      <c r="Q183" s="38"/>
      <c r="R183" s="38"/>
      <c r="S183" s="38"/>
      <c r="T183" s="38"/>
      <c r="U183" s="38"/>
      <c r="V183" s="38"/>
    </row>
    <row r="184" spans="1:22" s="11" customFormat="1" ht="15.75">
      <c r="A184" s="23"/>
      <c r="B184" s="9" t="s">
        <v>107</v>
      </c>
      <c r="C184" s="9" t="s">
        <v>67</v>
      </c>
      <c r="D184" s="43" t="s">
        <v>24</v>
      </c>
      <c r="E184" s="38"/>
      <c r="F184" s="38"/>
      <c r="G184" s="38"/>
      <c r="H184" s="38"/>
      <c r="I184" s="38"/>
      <c r="J184" s="38"/>
      <c r="K184" s="38"/>
      <c r="L184" s="38"/>
      <c r="M184" s="38"/>
      <c r="N184" s="38"/>
      <c r="O184" s="38"/>
      <c r="P184" s="38"/>
      <c r="Q184" s="38"/>
      <c r="R184" s="38"/>
      <c r="S184" s="38"/>
      <c r="T184" s="38"/>
      <c r="U184" s="38"/>
      <c r="V184" s="38"/>
    </row>
    <row r="185" spans="1:22" s="11" customFormat="1" ht="15.75">
      <c r="A185" s="23"/>
      <c r="B185" s="9" t="s">
        <v>64</v>
      </c>
      <c r="C185" s="9" t="s">
        <v>67</v>
      </c>
      <c r="D185" s="43" t="s">
        <v>10</v>
      </c>
      <c r="E185" s="38"/>
      <c r="F185" s="38"/>
      <c r="G185" s="38"/>
      <c r="H185" s="38"/>
      <c r="I185" s="38"/>
      <c r="J185" s="38"/>
      <c r="K185" s="38"/>
      <c r="L185" s="38"/>
      <c r="M185" s="38"/>
      <c r="N185" s="38"/>
      <c r="O185" s="38"/>
      <c r="P185" s="38"/>
      <c r="Q185" s="38"/>
      <c r="R185" s="38"/>
      <c r="S185" s="38"/>
      <c r="T185" s="38"/>
      <c r="U185" s="38"/>
      <c r="V185" s="38"/>
    </row>
    <row r="186" spans="1:22" s="11" customFormat="1" ht="15.75">
      <c r="A186" s="23"/>
      <c r="B186" s="9" t="s">
        <v>108</v>
      </c>
      <c r="C186" s="9" t="s">
        <v>73</v>
      </c>
      <c r="D186" s="43">
        <f>E183/E2</f>
        <v>1.6045938347223618</v>
      </c>
      <c r="E186" s="38"/>
      <c r="F186" s="38"/>
      <c r="G186" s="38"/>
      <c r="H186" s="38"/>
      <c r="I186" s="38"/>
      <c r="J186" s="38"/>
      <c r="K186" s="38"/>
      <c r="L186" s="38"/>
      <c r="M186" s="38"/>
      <c r="N186" s="38"/>
      <c r="O186" s="38"/>
      <c r="P186" s="38"/>
      <c r="Q186" s="38"/>
      <c r="R186" s="38"/>
      <c r="S186" s="38"/>
      <c r="T186" s="38"/>
      <c r="U186" s="38"/>
      <c r="V186" s="38"/>
    </row>
    <row r="187" spans="1:22" s="11" customFormat="1" ht="31.5">
      <c r="A187" s="23" t="s">
        <v>229</v>
      </c>
      <c r="B187" s="9" t="s">
        <v>106</v>
      </c>
      <c r="C187" s="9" t="s">
        <v>67</v>
      </c>
      <c r="D187" s="9" t="s">
        <v>44</v>
      </c>
      <c r="E187" s="38">
        <v>5391.26</v>
      </c>
      <c r="F187" s="38"/>
      <c r="G187" s="38"/>
      <c r="H187" s="38"/>
      <c r="I187" s="38"/>
      <c r="J187" s="38"/>
      <c r="K187" s="38"/>
      <c r="L187" s="38"/>
      <c r="M187" s="38"/>
      <c r="N187" s="38"/>
      <c r="O187" s="38"/>
      <c r="P187" s="38"/>
      <c r="Q187" s="38"/>
      <c r="R187" s="38"/>
      <c r="S187" s="38"/>
      <c r="T187" s="38"/>
      <c r="U187" s="38"/>
      <c r="V187" s="38"/>
    </row>
    <row r="188" spans="1:22" s="11" customFormat="1" ht="15.75">
      <c r="A188" s="23" t="s">
        <v>226</v>
      </c>
      <c r="B188" s="9" t="s">
        <v>107</v>
      </c>
      <c r="C188" s="9" t="s">
        <v>67</v>
      </c>
      <c r="D188" s="9" t="s">
        <v>24</v>
      </c>
      <c r="E188" s="38"/>
      <c r="F188" s="38"/>
      <c r="G188" s="38"/>
      <c r="H188" s="38"/>
      <c r="I188" s="38"/>
      <c r="J188" s="38"/>
      <c r="K188" s="38"/>
      <c r="L188" s="38"/>
      <c r="M188" s="38"/>
      <c r="N188" s="38"/>
      <c r="O188" s="38"/>
      <c r="P188" s="38"/>
      <c r="Q188" s="38"/>
      <c r="R188" s="38"/>
      <c r="S188" s="38"/>
      <c r="T188" s="38"/>
      <c r="U188" s="38"/>
      <c r="V188" s="38"/>
    </row>
    <row r="189" spans="1:22" s="11" customFormat="1" ht="15.75">
      <c r="A189" s="23" t="s">
        <v>230</v>
      </c>
      <c r="B189" s="9" t="s">
        <v>64</v>
      </c>
      <c r="C189" s="9" t="s">
        <v>67</v>
      </c>
      <c r="D189" s="9" t="s">
        <v>10</v>
      </c>
      <c r="E189" s="38"/>
      <c r="F189" s="38"/>
      <c r="G189" s="38"/>
      <c r="H189" s="38"/>
      <c r="I189" s="38"/>
      <c r="J189" s="38"/>
      <c r="K189" s="38"/>
      <c r="L189" s="38"/>
      <c r="M189" s="38"/>
      <c r="N189" s="38"/>
      <c r="O189" s="38"/>
      <c r="P189" s="38"/>
      <c r="Q189" s="38"/>
      <c r="R189" s="38"/>
      <c r="S189" s="38"/>
      <c r="T189" s="38"/>
      <c r="U189" s="38"/>
      <c r="V189" s="38"/>
    </row>
    <row r="190" spans="1:22" s="11" customFormat="1" ht="15.75">
      <c r="A190" s="23" t="s">
        <v>231</v>
      </c>
      <c r="B190" s="9" t="s">
        <v>108</v>
      </c>
      <c r="C190" s="9" t="s">
        <v>73</v>
      </c>
      <c r="D190" s="43">
        <f>E187/E2</f>
        <v>2.706727583090672</v>
      </c>
      <c r="E190" s="38"/>
      <c r="F190" s="38"/>
      <c r="G190" s="38"/>
      <c r="H190" s="38"/>
      <c r="I190" s="38"/>
      <c r="J190" s="38"/>
      <c r="K190" s="38"/>
      <c r="L190" s="38"/>
      <c r="M190" s="38"/>
      <c r="N190" s="38"/>
      <c r="O190" s="38"/>
      <c r="P190" s="38"/>
      <c r="Q190" s="38"/>
      <c r="R190" s="38"/>
      <c r="S190" s="38"/>
      <c r="T190" s="38"/>
      <c r="U190" s="38"/>
      <c r="V190" s="38"/>
    </row>
    <row r="191" spans="1:22" s="11" customFormat="1" ht="31.5">
      <c r="A191" s="23" t="s">
        <v>232</v>
      </c>
      <c r="B191" s="9" t="s">
        <v>106</v>
      </c>
      <c r="C191" s="9" t="s">
        <v>67</v>
      </c>
      <c r="D191" s="9" t="s">
        <v>45</v>
      </c>
      <c r="E191" s="38">
        <v>204.68</v>
      </c>
      <c r="F191" s="38" t="s">
        <v>319</v>
      </c>
      <c r="G191" s="38"/>
      <c r="H191" s="38"/>
      <c r="I191" s="38"/>
      <c r="J191" s="38"/>
      <c r="K191" s="38"/>
      <c r="L191" s="38"/>
      <c r="M191" s="38"/>
      <c r="N191" s="38"/>
      <c r="O191" s="38"/>
      <c r="P191" s="38"/>
      <c r="Q191" s="38"/>
      <c r="R191" s="38"/>
      <c r="S191" s="38"/>
      <c r="T191" s="38"/>
      <c r="U191" s="38"/>
      <c r="V191" s="38"/>
    </row>
    <row r="192" spans="1:22" s="11" customFormat="1" ht="15.75">
      <c r="A192" s="23" t="s">
        <v>233</v>
      </c>
      <c r="B192" s="9" t="s">
        <v>107</v>
      </c>
      <c r="C192" s="9" t="s">
        <v>67</v>
      </c>
      <c r="D192" s="9" t="s">
        <v>24</v>
      </c>
      <c r="E192" s="38"/>
      <c r="F192" s="38" t="s">
        <v>10</v>
      </c>
      <c r="G192" s="38"/>
      <c r="H192" s="38"/>
      <c r="I192" s="38"/>
      <c r="J192" s="38"/>
      <c r="K192" s="38"/>
      <c r="L192" s="38"/>
      <c r="M192" s="38"/>
      <c r="N192" s="38"/>
      <c r="O192" s="38"/>
      <c r="P192" s="38"/>
      <c r="Q192" s="38"/>
      <c r="R192" s="38"/>
      <c r="S192" s="38"/>
      <c r="T192" s="38"/>
      <c r="U192" s="38"/>
      <c r="V192" s="38"/>
    </row>
    <row r="193" spans="1:22" s="11" customFormat="1" ht="15.75">
      <c r="A193" s="23" t="s">
        <v>234</v>
      </c>
      <c r="B193" s="9" t="s">
        <v>64</v>
      </c>
      <c r="C193" s="9" t="s">
        <v>67</v>
      </c>
      <c r="D193" s="9" t="s">
        <v>10</v>
      </c>
      <c r="E193" s="38"/>
      <c r="F193" s="38"/>
      <c r="G193" s="38"/>
      <c r="H193" s="38"/>
      <c r="I193" s="38"/>
      <c r="J193" s="38"/>
      <c r="K193" s="38"/>
      <c r="L193" s="38"/>
      <c r="M193" s="38"/>
      <c r="N193" s="38"/>
      <c r="O193" s="38"/>
      <c r="P193" s="38"/>
      <c r="Q193" s="38"/>
      <c r="R193" s="38"/>
      <c r="S193" s="38"/>
      <c r="T193" s="38"/>
      <c r="U193" s="38"/>
      <c r="V193" s="38"/>
    </row>
    <row r="194" spans="1:22" s="11" customFormat="1" ht="15.75">
      <c r="A194" s="23" t="s">
        <v>235</v>
      </c>
      <c r="B194" s="9" t="s">
        <v>108</v>
      </c>
      <c r="C194" s="9" t="s">
        <v>73</v>
      </c>
      <c r="D194" s="43">
        <f>E191/E2</f>
        <v>0.10276132141781304</v>
      </c>
      <c r="E194" s="38"/>
      <c r="F194" s="38"/>
      <c r="G194" s="38"/>
      <c r="H194" s="38"/>
      <c r="I194" s="38"/>
      <c r="J194" s="38"/>
      <c r="K194" s="38"/>
      <c r="L194" s="38"/>
      <c r="M194" s="38"/>
      <c r="N194" s="38"/>
      <c r="O194" s="38"/>
      <c r="P194" s="38"/>
      <c r="Q194" s="38"/>
      <c r="R194" s="38"/>
      <c r="S194" s="38"/>
      <c r="T194" s="38"/>
      <c r="U194" s="38"/>
      <c r="V194" s="38"/>
    </row>
    <row r="195" spans="1:22" s="11" customFormat="1" ht="31.5">
      <c r="A195" s="23" t="s">
        <v>236</v>
      </c>
      <c r="B195" s="9" t="s">
        <v>106</v>
      </c>
      <c r="C195" s="9" t="s">
        <v>67</v>
      </c>
      <c r="D195" s="9" t="s">
        <v>46</v>
      </c>
      <c r="E195" s="38">
        <v>6588.55</v>
      </c>
      <c r="F195" s="38"/>
      <c r="G195" s="38"/>
      <c r="H195" s="38"/>
      <c r="I195" s="38"/>
      <c r="J195" s="38"/>
      <c r="K195" s="38"/>
      <c r="L195" s="38"/>
      <c r="M195" s="38"/>
      <c r="N195" s="38"/>
      <c r="O195" s="38"/>
      <c r="P195" s="38"/>
      <c r="Q195" s="38"/>
      <c r="R195" s="38"/>
      <c r="S195" s="38"/>
      <c r="T195" s="38"/>
      <c r="U195" s="38"/>
      <c r="V195" s="38"/>
    </row>
    <row r="196" spans="1:22" s="11" customFormat="1" ht="15.75">
      <c r="A196" s="23" t="s">
        <v>237</v>
      </c>
      <c r="B196" s="9" t="s">
        <v>107</v>
      </c>
      <c r="C196" s="9" t="s">
        <v>67</v>
      </c>
      <c r="D196" s="9" t="s">
        <v>24</v>
      </c>
      <c r="E196" s="38"/>
      <c r="F196" s="38"/>
      <c r="G196" s="38"/>
      <c r="H196" s="38"/>
      <c r="I196" s="38"/>
      <c r="J196" s="38"/>
      <c r="K196" s="38"/>
      <c r="L196" s="38"/>
      <c r="M196" s="38"/>
      <c r="N196" s="38"/>
      <c r="O196" s="38"/>
      <c r="P196" s="38"/>
      <c r="Q196" s="38"/>
      <c r="R196" s="38"/>
      <c r="S196" s="38"/>
      <c r="T196" s="38"/>
      <c r="U196" s="38"/>
      <c r="V196" s="38"/>
    </row>
    <row r="197" spans="1:22" s="11" customFormat="1" ht="15.75">
      <c r="A197" s="23" t="s">
        <v>238</v>
      </c>
      <c r="B197" s="9" t="s">
        <v>64</v>
      </c>
      <c r="C197" s="9" t="s">
        <v>67</v>
      </c>
      <c r="D197" s="9" t="s">
        <v>10</v>
      </c>
      <c r="E197" s="38"/>
      <c r="F197" s="38"/>
      <c r="G197" s="38"/>
      <c r="H197" s="38"/>
      <c r="I197" s="38"/>
      <c r="J197" s="38"/>
      <c r="K197" s="38"/>
      <c r="L197" s="38"/>
      <c r="M197" s="38"/>
      <c r="N197" s="38"/>
      <c r="O197" s="38"/>
      <c r="P197" s="38"/>
      <c r="Q197" s="38"/>
      <c r="R197" s="38"/>
      <c r="S197" s="38"/>
      <c r="T197" s="38"/>
      <c r="U197" s="38"/>
      <c r="V197" s="38"/>
    </row>
    <row r="198" spans="1:22" s="11" customFormat="1" ht="15.75">
      <c r="A198" s="23" t="s">
        <v>239</v>
      </c>
      <c r="B198" s="9" t="s">
        <v>108</v>
      </c>
      <c r="C198" s="9" t="s">
        <v>73</v>
      </c>
      <c r="D198" s="43">
        <f>E195/E2</f>
        <v>3.3078371322421933</v>
      </c>
      <c r="E198" s="38"/>
      <c r="F198" s="38"/>
      <c r="G198" s="38"/>
      <c r="H198" s="38"/>
      <c r="I198" s="38"/>
      <c r="J198" s="38"/>
      <c r="K198" s="38"/>
      <c r="L198" s="38"/>
      <c r="M198" s="38"/>
      <c r="N198" s="38"/>
      <c r="O198" s="38"/>
      <c r="P198" s="38"/>
      <c r="Q198" s="38"/>
      <c r="R198" s="38"/>
      <c r="S198" s="38"/>
      <c r="T198" s="38"/>
      <c r="U198" s="38"/>
      <c r="V198" s="38"/>
    </row>
    <row r="199" spans="1:22" s="11" customFormat="1" ht="31.5">
      <c r="A199" s="23"/>
      <c r="B199" s="9" t="s">
        <v>106</v>
      </c>
      <c r="C199" s="9" t="s">
        <v>67</v>
      </c>
      <c r="D199" s="43" t="s">
        <v>365</v>
      </c>
      <c r="E199" s="38">
        <v>2578.29</v>
      </c>
      <c r="F199" s="38"/>
      <c r="G199" s="38"/>
      <c r="H199" s="38"/>
      <c r="I199" s="38"/>
      <c r="J199" s="38"/>
      <c r="K199" s="38"/>
      <c r="L199" s="38"/>
      <c r="M199" s="38"/>
      <c r="N199" s="38"/>
      <c r="O199" s="38"/>
      <c r="P199" s="38"/>
      <c r="Q199" s="38"/>
      <c r="R199" s="38"/>
      <c r="S199" s="38"/>
      <c r="T199" s="38"/>
      <c r="U199" s="38"/>
      <c r="V199" s="38"/>
    </row>
    <row r="200" spans="1:22" s="11" customFormat="1" ht="15.75">
      <c r="A200" s="23"/>
      <c r="B200" s="9" t="s">
        <v>107</v>
      </c>
      <c r="C200" s="9" t="s">
        <v>67</v>
      </c>
      <c r="D200" s="43" t="s">
        <v>24</v>
      </c>
      <c r="E200" s="38"/>
      <c r="F200" s="38"/>
      <c r="G200" s="38"/>
      <c r="H200" s="38"/>
      <c r="I200" s="38"/>
      <c r="J200" s="38"/>
      <c r="K200" s="38"/>
      <c r="L200" s="38"/>
      <c r="M200" s="38"/>
      <c r="N200" s="38"/>
      <c r="O200" s="38"/>
      <c r="P200" s="38"/>
      <c r="Q200" s="38"/>
      <c r="R200" s="38"/>
      <c r="S200" s="38"/>
      <c r="T200" s="38"/>
      <c r="U200" s="38"/>
      <c r="V200" s="38"/>
    </row>
    <row r="201" spans="1:22" s="11" customFormat="1" ht="15.75">
      <c r="A201" s="23"/>
      <c r="B201" s="9" t="s">
        <v>64</v>
      </c>
      <c r="C201" s="9" t="s">
        <v>67</v>
      </c>
      <c r="D201" s="43" t="s">
        <v>10</v>
      </c>
      <c r="E201" s="38"/>
      <c r="F201" s="38"/>
      <c r="G201" s="38"/>
      <c r="H201" s="38"/>
      <c r="I201" s="38"/>
      <c r="J201" s="38"/>
      <c r="K201" s="38"/>
      <c r="L201" s="38"/>
      <c r="M201" s="38"/>
      <c r="N201" s="38"/>
      <c r="O201" s="38"/>
      <c r="P201" s="38"/>
      <c r="Q201" s="38"/>
      <c r="R201" s="38"/>
      <c r="S201" s="38"/>
      <c r="T201" s="38"/>
      <c r="U201" s="38"/>
      <c r="V201" s="38"/>
    </row>
    <row r="202" spans="1:22" s="11" customFormat="1" ht="15.75">
      <c r="A202" s="23"/>
      <c r="B202" s="9" t="s">
        <v>108</v>
      </c>
      <c r="C202" s="9" t="s">
        <v>73</v>
      </c>
      <c r="D202" s="43">
        <f>E199/E2</f>
        <v>1.2944522542423937</v>
      </c>
      <c r="E202" s="38"/>
      <c r="F202" s="38"/>
      <c r="G202" s="38"/>
      <c r="H202" s="38"/>
      <c r="I202" s="38"/>
      <c r="J202" s="38"/>
      <c r="K202" s="38"/>
      <c r="L202" s="38"/>
      <c r="M202" s="38"/>
      <c r="N202" s="38"/>
      <c r="O202" s="38"/>
      <c r="P202" s="38"/>
      <c r="Q202" s="38"/>
      <c r="R202" s="38"/>
      <c r="S202" s="38"/>
      <c r="T202" s="38"/>
      <c r="U202" s="38"/>
      <c r="V202" s="38"/>
    </row>
    <row r="203" spans="1:22" s="11" customFormat="1" ht="47.25">
      <c r="A203" s="39" t="s">
        <v>274</v>
      </c>
      <c r="B203" s="20" t="s">
        <v>104</v>
      </c>
      <c r="C203" s="20" t="s">
        <v>67</v>
      </c>
      <c r="D203" s="20" t="s">
        <v>47</v>
      </c>
      <c r="E203" s="38"/>
      <c r="F203" s="38"/>
      <c r="G203" s="38"/>
      <c r="H203" s="38"/>
      <c r="I203" s="38"/>
      <c r="J203" s="38"/>
      <c r="K203" s="38"/>
      <c r="L203" s="38"/>
      <c r="M203" s="38"/>
      <c r="N203" s="38"/>
      <c r="O203" s="38"/>
      <c r="P203" s="38"/>
      <c r="Q203" s="38"/>
      <c r="R203" s="38"/>
      <c r="S203" s="38"/>
      <c r="T203" s="38"/>
      <c r="U203" s="38"/>
      <c r="V203" s="38"/>
    </row>
    <row r="204" spans="1:22" s="11" customFormat="1" ht="18.75">
      <c r="A204" s="23" t="s">
        <v>240</v>
      </c>
      <c r="B204" s="9" t="s">
        <v>105</v>
      </c>
      <c r="C204" s="9" t="s">
        <v>73</v>
      </c>
      <c r="D204" s="9">
        <f>E205+E209+E213+E217+E221+E225+E229+E233+E237+E241</f>
        <v>67077.88</v>
      </c>
      <c r="E204" s="38"/>
      <c r="F204" s="29"/>
      <c r="G204" s="38"/>
      <c r="H204" s="38"/>
      <c r="I204" s="38"/>
      <c r="J204" s="38"/>
      <c r="K204" s="38"/>
      <c r="L204" s="38"/>
      <c r="M204" s="38"/>
      <c r="N204" s="38"/>
      <c r="O204" s="38"/>
      <c r="P204" s="38"/>
      <c r="Q204" s="38"/>
      <c r="R204" s="38"/>
      <c r="S204" s="38"/>
      <c r="T204" s="38"/>
      <c r="U204" s="38"/>
      <c r="V204" s="38"/>
    </row>
    <row r="205" spans="1:22" s="11" customFormat="1" ht="31.5">
      <c r="A205" s="23" t="s">
        <v>241</v>
      </c>
      <c r="B205" s="9" t="s">
        <v>106</v>
      </c>
      <c r="C205" s="9" t="s">
        <v>67</v>
      </c>
      <c r="D205" s="9" t="s">
        <v>48</v>
      </c>
      <c r="E205" s="38">
        <v>0</v>
      </c>
      <c r="F205" s="38"/>
      <c r="G205" s="38"/>
      <c r="H205" s="38"/>
      <c r="I205" s="38"/>
      <c r="J205" s="38"/>
      <c r="K205" s="38"/>
      <c r="L205" s="38"/>
      <c r="M205" s="38"/>
      <c r="N205" s="38"/>
      <c r="O205" s="38"/>
      <c r="P205" s="38"/>
      <c r="Q205" s="38"/>
      <c r="R205" s="38"/>
      <c r="S205" s="38"/>
      <c r="T205" s="38"/>
      <c r="U205" s="38"/>
      <c r="V205" s="38"/>
    </row>
    <row r="206" spans="1:22" s="11" customFormat="1" ht="15.75">
      <c r="A206" s="23" t="s">
        <v>270</v>
      </c>
      <c r="B206" s="9" t="s">
        <v>107</v>
      </c>
      <c r="C206" s="9" t="s">
        <v>67</v>
      </c>
      <c r="D206" s="9" t="s">
        <v>24</v>
      </c>
      <c r="E206" s="38"/>
      <c r="F206" s="38"/>
      <c r="G206" s="38"/>
      <c r="H206" s="38"/>
      <c r="I206" s="38"/>
      <c r="J206" s="38"/>
      <c r="K206" s="38"/>
      <c r="L206" s="38"/>
      <c r="M206" s="38"/>
      <c r="N206" s="38"/>
      <c r="O206" s="38"/>
      <c r="P206" s="38"/>
      <c r="Q206" s="38"/>
      <c r="R206" s="38"/>
      <c r="S206" s="38"/>
      <c r="T206" s="38"/>
      <c r="U206" s="38"/>
      <c r="V206" s="38"/>
    </row>
    <row r="207" spans="1:22" s="11" customFormat="1" ht="15.75">
      <c r="A207" s="23" t="s">
        <v>242</v>
      </c>
      <c r="B207" s="9" t="s">
        <v>64</v>
      </c>
      <c r="C207" s="9" t="s">
        <v>67</v>
      </c>
      <c r="D207" s="9" t="s">
        <v>10</v>
      </c>
      <c r="E207" s="38"/>
      <c r="F207" s="38"/>
      <c r="G207" s="38"/>
      <c r="H207" s="38"/>
      <c r="I207" s="38"/>
      <c r="J207" s="38"/>
      <c r="K207" s="38"/>
      <c r="L207" s="38"/>
      <c r="M207" s="38"/>
      <c r="N207" s="38"/>
      <c r="O207" s="38"/>
      <c r="P207" s="38"/>
      <c r="Q207" s="38"/>
      <c r="R207" s="38"/>
      <c r="S207" s="38"/>
      <c r="T207" s="38"/>
      <c r="U207" s="38"/>
      <c r="V207" s="38"/>
    </row>
    <row r="208" spans="1:22" s="11" customFormat="1" ht="15.75">
      <c r="A208" s="23" t="s">
        <v>243</v>
      </c>
      <c r="B208" s="9" t="s">
        <v>108</v>
      </c>
      <c r="C208" s="9" t="s">
        <v>73</v>
      </c>
      <c r="D208" s="9">
        <v>0</v>
      </c>
      <c r="E208" s="38"/>
      <c r="F208" s="38"/>
      <c r="G208" s="38"/>
      <c r="H208" s="38"/>
      <c r="I208" s="38"/>
      <c r="J208" s="38"/>
      <c r="K208" s="38"/>
      <c r="L208" s="38"/>
      <c r="M208" s="38"/>
      <c r="N208" s="38"/>
      <c r="O208" s="38"/>
      <c r="P208" s="38"/>
      <c r="Q208" s="38"/>
      <c r="R208" s="38"/>
      <c r="S208" s="38"/>
      <c r="T208" s="38"/>
      <c r="U208" s="38"/>
      <c r="V208" s="38"/>
    </row>
    <row r="209" spans="1:22" s="11" customFormat="1" ht="31.5">
      <c r="A209" s="23" t="s">
        <v>244</v>
      </c>
      <c r="B209" s="9" t="s">
        <v>106</v>
      </c>
      <c r="C209" s="9" t="s">
        <v>67</v>
      </c>
      <c r="D209" s="9" t="s">
        <v>50</v>
      </c>
      <c r="E209" s="38">
        <v>0</v>
      </c>
      <c r="F209" s="38"/>
      <c r="G209" s="38"/>
      <c r="H209" s="38"/>
      <c r="I209" s="38"/>
      <c r="J209" s="38"/>
      <c r="K209" s="38"/>
      <c r="L209" s="38"/>
      <c r="M209" s="38"/>
      <c r="N209" s="38"/>
      <c r="O209" s="38"/>
      <c r="P209" s="38"/>
      <c r="Q209" s="38"/>
      <c r="R209" s="38"/>
      <c r="S209" s="38"/>
      <c r="T209" s="38"/>
      <c r="U209" s="38"/>
      <c r="V209" s="38"/>
    </row>
    <row r="210" spans="1:22" s="11" customFormat="1" ht="15.75">
      <c r="A210" s="23" t="s">
        <v>245</v>
      </c>
      <c r="B210" s="9" t="s">
        <v>107</v>
      </c>
      <c r="C210" s="9" t="s">
        <v>67</v>
      </c>
      <c r="D210" s="9" t="s">
        <v>24</v>
      </c>
      <c r="E210" s="38"/>
      <c r="F210" s="38"/>
      <c r="G210" s="38"/>
      <c r="H210" s="38"/>
      <c r="I210" s="38"/>
      <c r="J210" s="38"/>
      <c r="K210" s="38"/>
      <c r="L210" s="38"/>
      <c r="M210" s="38"/>
      <c r="N210" s="38"/>
      <c r="O210" s="38"/>
      <c r="P210" s="38"/>
      <c r="Q210" s="38"/>
      <c r="R210" s="38"/>
      <c r="S210" s="38"/>
      <c r="T210" s="38"/>
      <c r="U210" s="38"/>
      <c r="V210" s="38"/>
    </row>
    <row r="211" spans="1:22" s="11" customFormat="1" ht="15.75">
      <c r="A211" s="23" t="s">
        <v>246</v>
      </c>
      <c r="B211" s="9" t="s">
        <v>64</v>
      </c>
      <c r="C211" s="9" t="s">
        <v>67</v>
      </c>
      <c r="D211" s="9" t="s">
        <v>10</v>
      </c>
      <c r="E211" s="38"/>
      <c r="F211" s="38"/>
      <c r="G211" s="38"/>
      <c r="H211" s="38"/>
      <c r="I211" s="38"/>
      <c r="J211" s="38"/>
      <c r="K211" s="38"/>
      <c r="L211" s="38"/>
      <c r="M211" s="38"/>
      <c r="N211" s="38"/>
      <c r="O211" s="38"/>
      <c r="P211" s="38"/>
      <c r="Q211" s="38"/>
      <c r="R211" s="38"/>
      <c r="S211" s="38"/>
      <c r="T211" s="38"/>
      <c r="U211" s="38"/>
      <c r="V211" s="38"/>
    </row>
    <row r="212" spans="1:22" s="11" customFormat="1" ht="15.75">
      <c r="A212" s="23" t="s">
        <v>247</v>
      </c>
      <c r="B212" s="9" t="s">
        <v>108</v>
      </c>
      <c r="C212" s="9" t="s">
        <v>73</v>
      </c>
      <c r="D212" s="43">
        <f>E209/E2</f>
        <v>0</v>
      </c>
      <c r="E212" s="38"/>
      <c r="F212" s="38"/>
      <c r="G212" s="38"/>
      <c r="H212" s="38"/>
      <c r="I212" s="38"/>
      <c r="J212" s="38"/>
      <c r="K212" s="38"/>
      <c r="L212" s="38"/>
      <c r="M212" s="38"/>
      <c r="N212" s="38"/>
      <c r="O212" s="38"/>
      <c r="P212" s="38"/>
      <c r="Q212" s="38"/>
      <c r="R212" s="38"/>
      <c r="S212" s="38"/>
      <c r="T212" s="38"/>
      <c r="U212" s="38"/>
      <c r="V212" s="38"/>
    </row>
    <row r="213" spans="1:22" s="11" customFormat="1" ht="31.5">
      <c r="A213" s="23" t="s">
        <v>248</v>
      </c>
      <c r="B213" s="9" t="s">
        <v>106</v>
      </c>
      <c r="C213" s="9" t="s">
        <v>67</v>
      </c>
      <c r="D213" s="9" t="s">
        <v>49</v>
      </c>
      <c r="E213" s="38">
        <v>12371.24</v>
      </c>
      <c r="F213" s="38"/>
      <c r="G213" s="38"/>
      <c r="H213" s="38"/>
      <c r="I213" s="38"/>
      <c r="J213" s="38"/>
      <c r="K213" s="38"/>
      <c r="L213" s="38"/>
      <c r="M213" s="38"/>
      <c r="N213" s="38"/>
      <c r="O213" s="38"/>
      <c r="P213" s="38"/>
      <c r="Q213" s="38"/>
      <c r="R213" s="38"/>
      <c r="S213" s="38"/>
      <c r="T213" s="38"/>
      <c r="U213" s="38"/>
      <c r="V213" s="38"/>
    </row>
    <row r="214" spans="1:22" s="11" customFormat="1" ht="15.75">
      <c r="A214" s="23" t="s">
        <v>249</v>
      </c>
      <c r="B214" s="9" t="s">
        <v>107</v>
      </c>
      <c r="C214" s="9" t="s">
        <v>67</v>
      </c>
      <c r="D214" s="9" t="s">
        <v>24</v>
      </c>
      <c r="E214" s="38"/>
      <c r="F214" s="38"/>
      <c r="G214" s="38"/>
      <c r="H214" s="38"/>
      <c r="I214" s="38"/>
      <c r="J214" s="38"/>
      <c r="K214" s="38"/>
      <c r="L214" s="38"/>
      <c r="M214" s="38"/>
      <c r="N214" s="38"/>
      <c r="O214" s="38"/>
      <c r="P214" s="38"/>
      <c r="Q214" s="38"/>
      <c r="R214" s="38"/>
      <c r="S214" s="38"/>
      <c r="T214" s="38"/>
      <c r="U214" s="38"/>
      <c r="V214" s="38"/>
    </row>
    <row r="215" spans="1:22" s="11" customFormat="1" ht="15.75">
      <c r="A215" s="23" t="s">
        <v>250</v>
      </c>
      <c r="B215" s="9" t="s">
        <v>64</v>
      </c>
      <c r="C215" s="9" t="s">
        <v>67</v>
      </c>
      <c r="D215" s="9" t="s">
        <v>10</v>
      </c>
      <c r="E215" s="38"/>
      <c r="F215" s="38"/>
      <c r="G215" s="38"/>
      <c r="H215" s="38"/>
      <c r="I215" s="38"/>
      <c r="J215" s="38"/>
      <c r="K215" s="38"/>
      <c r="L215" s="38"/>
      <c r="M215" s="38"/>
      <c r="N215" s="38"/>
      <c r="O215" s="38"/>
      <c r="P215" s="38"/>
      <c r="Q215" s="38"/>
      <c r="R215" s="38"/>
      <c r="S215" s="38"/>
      <c r="T215" s="38"/>
      <c r="U215" s="38"/>
      <c r="V215" s="38"/>
    </row>
    <row r="216" spans="1:22" s="11" customFormat="1" ht="15.75">
      <c r="A216" s="23" t="s">
        <v>251</v>
      </c>
      <c r="B216" s="9" t="s">
        <v>108</v>
      </c>
      <c r="C216" s="9" t="s">
        <v>73</v>
      </c>
      <c r="D216" s="43">
        <f>E213/E2</f>
        <v>6.21108545034642</v>
      </c>
      <c r="E216" s="38"/>
      <c r="F216" s="38"/>
      <c r="G216" s="38"/>
      <c r="H216" s="38"/>
      <c r="I216" s="38"/>
      <c r="J216" s="38"/>
      <c r="K216" s="38"/>
      <c r="L216" s="38"/>
      <c r="M216" s="38"/>
      <c r="N216" s="38"/>
      <c r="O216" s="38"/>
      <c r="P216" s="38"/>
      <c r="Q216" s="38"/>
      <c r="R216" s="38"/>
      <c r="S216" s="38"/>
      <c r="T216" s="38"/>
      <c r="U216" s="38"/>
      <c r="V216" s="38"/>
    </row>
    <row r="217" spans="1:22" s="11" customFormat="1" ht="31.5">
      <c r="A217" s="23" t="s">
        <v>252</v>
      </c>
      <c r="B217" s="9" t="s">
        <v>106</v>
      </c>
      <c r="C217" s="9" t="s">
        <v>67</v>
      </c>
      <c r="D217" s="9" t="s">
        <v>275</v>
      </c>
      <c r="E217" s="38">
        <v>0</v>
      </c>
      <c r="F217" s="38"/>
      <c r="G217" s="38"/>
      <c r="H217" s="38"/>
      <c r="I217" s="38"/>
      <c r="J217" s="38"/>
      <c r="K217" s="38"/>
      <c r="L217" s="38"/>
      <c r="M217" s="38"/>
      <c r="N217" s="38"/>
      <c r="O217" s="38"/>
      <c r="P217" s="38"/>
      <c r="Q217" s="38"/>
      <c r="R217" s="38"/>
      <c r="S217" s="38"/>
      <c r="T217" s="38"/>
      <c r="U217" s="38"/>
      <c r="V217" s="38"/>
    </row>
    <row r="218" spans="1:22" s="11" customFormat="1" ht="15.75">
      <c r="A218" s="23" t="s">
        <v>253</v>
      </c>
      <c r="B218" s="9" t="s">
        <v>107</v>
      </c>
      <c r="C218" s="9" t="s">
        <v>67</v>
      </c>
      <c r="D218" s="9" t="s">
        <v>24</v>
      </c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  <c r="Q218" s="38"/>
      <c r="R218" s="38"/>
      <c r="S218" s="38"/>
      <c r="T218" s="38"/>
      <c r="U218" s="38"/>
      <c r="V218" s="38"/>
    </row>
    <row r="219" spans="1:22" s="11" customFormat="1" ht="15.75">
      <c r="A219" s="23" t="s">
        <v>254</v>
      </c>
      <c r="B219" s="9" t="s">
        <v>64</v>
      </c>
      <c r="C219" s="9" t="s">
        <v>67</v>
      </c>
      <c r="D219" s="9" t="s">
        <v>10</v>
      </c>
      <c r="E219" s="38"/>
      <c r="F219" s="38"/>
      <c r="G219" s="38"/>
      <c r="H219" s="38"/>
      <c r="I219" s="38"/>
      <c r="J219" s="38"/>
      <c r="K219" s="38"/>
      <c r="L219" s="38"/>
      <c r="M219" s="38"/>
      <c r="N219" s="38"/>
      <c r="O219" s="38"/>
      <c r="P219" s="38"/>
      <c r="Q219" s="38"/>
      <c r="R219" s="38"/>
      <c r="S219" s="38"/>
      <c r="T219" s="38"/>
      <c r="U219" s="38"/>
      <c r="V219" s="38"/>
    </row>
    <row r="220" spans="1:22" s="11" customFormat="1" ht="15.75">
      <c r="A220" s="23" t="s">
        <v>255</v>
      </c>
      <c r="B220" s="9" t="s">
        <v>108</v>
      </c>
      <c r="C220" s="9" t="s">
        <v>73</v>
      </c>
      <c r="D220" s="9">
        <v>0</v>
      </c>
      <c r="E220" s="38"/>
      <c r="F220" s="38"/>
      <c r="G220" s="38"/>
      <c r="H220" s="38"/>
      <c r="I220" s="38"/>
      <c r="J220" s="38"/>
      <c r="K220" s="38"/>
      <c r="L220" s="38"/>
      <c r="M220" s="38"/>
      <c r="N220" s="38"/>
      <c r="O220" s="38"/>
      <c r="P220" s="38"/>
      <c r="Q220" s="38"/>
      <c r="R220" s="38"/>
      <c r="S220" s="38"/>
      <c r="T220" s="38"/>
      <c r="U220" s="38"/>
      <c r="V220" s="38"/>
    </row>
    <row r="221" spans="1:22" s="11" customFormat="1" ht="31.5">
      <c r="A221" s="23" t="s">
        <v>256</v>
      </c>
      <c r="B221" s="9" t="s">
        <v>106</v>
      </c>
      <c r="C221" s="9" t="s">
        <v>67</v>
      </c>
      <c r="D221" s="9" t="s">
        <v>325</v>
      </c>
      <c r="E221" s="38">
        <v>7111.58</v>
      </c>
      <c r="F221" s="38"/>
      <c r="G221" s="38"/>
      <c r="H221" s="38"/>
      <c r="I221" s="38"/>
      <c r="J221" s="38"/>
      <c r="K221" s="38"/>
      <c r="L221" s="38"/>
      <c r="M221" s="38"/>
      <c r="N221" s="38"/>
      <c r="O221" s="38"/>
      <c r="P221" s="38"/>
      <c r="Q221" s="38"/>
      <c r="R221" s="38"/>
      <c r="S221" s="38"/>
      <c r="T221" s="38"/>
      <c r="U221" s="38"/>
      <c r="V221" s="38"/>
    </row>
    <row r="222" spans="1:22" s="11" customFormat="1" ht="15.75">
      <c r="A222" s="23" t="s">
        <v>257</v>
      </c>
      <c r="B222" s="9" t="s">
        <v>107</v>
      </c>
      <c r="C222" s="9" t="s">
        <v>67</v>
      </c>
      <c r="D222" s="9" t="s">
        <v>24</v>
      </c>
      <c r="E222" s="38"/>
      <c r="F222" s="38"/>
      <c r="G222" s="38"/>
      <c r="H222" s="38"/>
      <c r="I222" s="38"/>
      <c r="J222" s="38"/>
      <c r="K222" s="38"/>
      <c r="L222" s="38"/>
      <c r="M222" s="38"/>
      <c r="N222" s="38"/>
      <c r="O222" s="38"/>
      <c r="P222" s="38"/>
      <c r="Q222" s="38"/>
      <c r="R222" s="38"/>
      <c r="S222" s="38"/>
      <c r="T222" s="38"/>
      <c r="U222" s="38"/>
      <c r="V222" s="38"/>
    </row>
    <row r="223" spans="1:22" s="11" customFormat="1" ht="15.75">
      <c r="A223" s="23" t="s">
        <v>258</v>
      </c>
      <c r="B223" s="9" t="s">
        <v>64</v>
      </c>
      <c r="C223" s="9" t="s">
        <v>67</v>
      </c>
      <c r="D223" s="9" t="s">
        <v>10</v>
      </c>
      <c r="E223" s="38"/>
      <c r="F223" s="38"/>
      <c r="G223" s="38"/>
      <c r="H223" s="38"/>
      <c r="I223" s="38"/>
      <c r="J223" s="38"/>
      <c r="K223" s="38"/>
      <c r="L223" s="38"/>
      <c r="M223" s="38"/>
      <c r="N223" s="38"/>
      <c r="O223" s="38"/>
      <c r="P223" s="38"/>
      <c r="Q223" s="38"/>
      <c r="R223" s="38"/>
      <c r="S223" s="38"/>
      <c r="T223" s="38"/>
      <c r="U223" s="38"/>
      <c r="V223" s="38"/>
    </row>
    <row r="224" spans="1:22" s="11" customFormat="1" ht="15.75">
      <c r="A224" s="23" t="s">
        <v>259</v>
      </c>
      <c r="B224" s="9" t="s">
        <v>108</v>
      </c>
      <c r="C224" s="9" t="s">
        <v>73</v>
      </c>
      <c r="D224" s="43">
        <f>E221/E2</f>
        <v>3.5704287579074205</v>
      </c>
      <c r="E224" s="38"/>
      <c r="F224" s="38"/>
      <c r="G224" s="38"/>
      <c r="H224" s="38"/>
      <c r="I224" s="38"/>
      <c r="J224" s="38"/>
      <c r="K224" s="38"/>
      <c r="L224" s="38"/>
      <c r="M224" s="38"/>
      <c r="N224" s="38"/>
      <c r="O224" s="38"/>
      <c r="P224" s="38"/>
      <c r="Q224" s="38"/>
      <c r="R224" s="38"/>
      <c r="S224" s="38"/>
      <c r="T224" s="38"/>
      <c r="U224" s="38"/>
      <c r="V224" s="38"/>
    </row>
    <row r="225" spans="1:22" s="11" customFormat="1" ht="31.5">
      <c r="A225" s="23" t="s">
        <v>260</v>
      </c>
      <c r="B225" s="9" t="s">
        <v>106</v>
      </c>
      <c r="C225" s="9" t="s">
        <v>67</v>
      </c>
      <c r="D225" s="9" t="s">
        <v>1</v>
      </c>
      <c r="E225" s="38">
        <v>0</v>
      </c>
      <c r="F225" s="38"/>
      <c r="G225" s="38"/>
      <c r="H225" s="38"/>
      <c r="I225" s="38"/>
      <c r="J225" s="38"/>
      <c r="K225" s="38"/>
      <c r="L225" s="38"/>
      <c r="M225" s="38"/>
      <c r="N225" s="38"/>
      <c r="O225" s="38"/>
      <c r="P225" s="38"/>
      <c r="Q225" s="38"/>
      <c r="R225" s="38"/>
      <c r="S225" s="38"/>
      <c r="T225" s="38"/>
      <c r="U225" s="38"/>
      <c r="V225" s="38"/>
    </row>
    <row r="226" spans="1:22" s="11" customFormat="1" ht="15.75">
      <c r="A226" s="23" t="s">
        <v>261</v>
      </c>
      <c r="B226" s="9" t="s">
        <v>107</v>
      </c>
      <c r="C226" s="9" t="s">
        <v>67</v>
      </c>
      <c r="D226" s="9" t="s">
        <v>24</v>
      </c>
      <c r="E226" s="38"/>
      <c r="F226" s="38"/>
      <c r="G226" s="38"/>
      <c r="H226" s="38"/>
      <c r="I226" s="38"/>
      <c r="J226" s="38"/>
      <c r="K226" s="38"/>
      <c r="L226" s="38"/>
      <c r="M226" s="38"/>
      <c r="N226" s="38"/>
      <c r="O226" s="38"/>
      <c r="P226" s="38"/>
      <c r="Q226" s="38"/>
      <c r="R226" s="38"/>
      <c r="S226" s="38"/>
      <c r="T226" s="38"/>
      <c r="U226" s="38"/>
      <c r="V226" s="38"/>
    </row>
    <row r="227" spans="1:22" s="11" customFormat="1" ht="15.75">
      <c r="A227" s="23" t="s">
        <v>262</v>
      </c>
      <c r="B227" s="9" t="s">
        <v>64</v>
      </c>
      <c r="C227" s="9" t="s">
        <v>67</v>
      </c>
      <c r="D227" s="9" t="s">
        <v>10</v>
      </c>
      <c r="E227" s="38"/>
      <c r="F227" s="38"/>
      <c r="G227" s="38"/>
      <c r="H227" s="38"/>
      <c r="I227" s="38"/>
      <c r="J227" s="38"/>
      <c r="K227" s="38"/>
      <c r="L227" s="38"/>
      <c r="M227" s="38"/>
      <c r="N227" s="38"/>
      <c r="O227" s="38"/>
      <c r="P227" s="38"/>
      <c r="Q227" s="38"/>
      <c r="R227" s="38"/>
      <c r="S227" s="38"/>
      <c r="T227" s="38"/>
      <c r="U227" s="38"/>
      <c r="V227" s="38"/>
    </row>
    <row r="228" spans="1:22" s="11" customFormat="1" ht="15.75">
      <c r="A228" s="23" t="s">
        <v>263</v>
      </c>
      <c r="B228" s="9" t="s">
        <v>108</v>
      </c>
      <c r="C228" s="9" t="s">
        <v>73</v>
      </c>
      <c r="D228" s="43">
        <f>E225/E2</f>
        <v>0</v>
      </c>
      <c r="E228" s="38"/>
      <c r="F228" s="38"/>
      <c r="G228" s="38"/>
      <c r="H228" s="38"/>
      <c r="I228" s="38"/>
      <c r="J228" s="38"/>
      <c r="K228" s="38"/>
      <c r="L228" s="38"/>
      <c r="M228" s="38"/>
      <c r="N228" s="38"/>
      <c r="O228" s="38"/>
      <c r="P228" s="38"/>
      <c r="Q228" s="38"/>
      <c r="R228" s="38"/>
      <c r="S228" s="38"/>
      <c r="T228" s="38"/>
      <c r="U228" s="38"/>
      <c r="V228" s="38"/>
    </row>
    <row r="229" spans="1:22" s="11" customFormat="1" ht="31.5">
      <c r="A229" s="23" t="s">
        <v>264</v>
      </c>
      <c r="B229" s="9" t="s">
        <v>106</v>
      </c>
      <c r="C229" s="9" t="s">
        <v>67</v>
      </c>
      <c r="D229" s="9" t="s">
        <v>0</v>
      </c>
      <c r="E229" s="38">
        <v>304.32</v>
      </c>
      <c r="F229" s="38"/>
      <c r="G229" s="38"/>
      <c r="H229" s="38"/>
      <c r="I229" s="38"/>
      <c r="J229" s="38"/>
      <c r="K229" s="38"/>
      <c r="L229" s="38"/>
      <c r="M229" s="38"/>
      <c r="N229" s="38"/>
      <c r="O229" s="38"/>
      <c r="P229" s="38"/>
      <c r="Q229" s="38"/>
      <c r="R229" s="38"/>
      <c r="S229" s="38"/>
      <c r="T229" s="38"/>
      <c r="U229" s="38"/>
      <c r="V229" s="38"/>
    </row>
    <row r="230" spans="1:22" s="11" customFormat="1" ht="15.75">
      <c r="A230" s="23" t="s">
        <v>265</v>
      </c>
      <c r="B230" s="9" t="s">
        <v>107</v>
      </c>
      <c r="C230" s="9" t="s">
        <v>67</v>
      </c>
      <c r="D230" s="9" t="s">
        <v>24</v>
      </c>
      <c r="E230" s="38"/>
      <c r="F230" s="38"/>
      <c r="G230" s="38"/>
      <c r="H230" s="38"/>
      <c r="I230" s="38"/>
      <c r="J230" s="38"/>
      <c r="K230" s="38"/>
      <c r="L230" s="38"/>
      <c r="M230" s="38"/>
      <c r="N230" s="38"/>
      <c r="O230" s="38"/>
      <c r="P230" s="38"/>
      <c r="Q230" s="38"/>
      <c r="R230" s="38"/>
      <c r="S230" s="38"/>
      <c r="T230" s="38"/>
      <c r="U230" s="38"/>
      <c r="V230" s="38"/>
    </row>
    <row r="231" spans="1:22" s="11" customFormat="1" ht="15.75">
      <c r="A231" s="23" t="s">
        <v>266</v>
      </c>
      <c r="B231" s="9" t="s">
        <v>64</v>
      </c>
      <c r="C231" s="9" t="s">
        <v>67</v>
      </c>
      <c r="D231" s="9" t="s">
        <v>10</v>
      </c>
      <c r="E231" s="38"/>
      <c r="F231" s="38"/>
      <c r="G231" s="38"/>
      <c r="H231" s="38"/>
      <c r="I231" s="38"/>
      <c r="J231" s="38"/>
      <c r="K231" s="38"/>
      <c r="L231" s="38"/>
      <c r="M231" s="38"/>
      <c r="N231" s="38"/>
      <c r="O231" s="38"/>
      <c r="P231" s="38"/>
      <c r="Q231" s="38"/>
      <c r="R231" s="38"/>
      <c r="S231" s="38"/>
      <c r="T231" s="38"/>
      <c r="U231" s="38"/>
      <c r="V231" s="38"/>
    </row>
    <row r="232" spans="1:22" s="11" customFormat="1" ht="15.75">
      <c r="A232" s="23" t="s">
        <v>267</v>
      </c>
      <c r="B232" s="9" t="s">
        <v>108</v>
      </c>
      <c r="C232" s="9" t="s">
        <v>73</v>
      </c>
      <c r="D232" s="43">
        <f>E229/E2</f>
        <v>0.15278642433979314</v>
      </c>
      <c r="E232" s="38"/>
      <c r="F232" s="38"/>
      <c r="G232" s="38"/>
      <c r="H232" s="38"/>
      <c r="I232" s="38"/>
      <c r="J232" s="38"/>
      <c r="K232" s="38"/>
      <c r="L232" s="38"/>
      <c r="M232" s="38"/>
      <c r="N232" s="38"/>
      <c r="O232" s="38"/>
      <c r="P232" s="38"/>
      <c r="Q232" s="38"/>
      <c r="R232" s="38"/>
      <c r="S232" s="38"/>
      <c r="T232" s="38"/>
      <c r="U232" s="38"/>
      <c r="V232" s="38"/>
    </row>
    <row r="233" spans="1:22" s="11" customFormat="1" ht="31.5">
      <c r="A233" s="23" t="s">
        <v>269</v>
      </c>
      <c r="B233" s="9" t="s">
        <v>106</v>
      </c>
      <c r="C233" s="9" t="s">
        <v>67</v>
      </c>
      <c r="D233" s="9" t="s">
        <v>51</v>
      </c>
      <c r="E233" s="38">
        <v>47290.74</v>
      </c>
      <c r="F233" s="38"/>
      <c r="G233" s="38"/>
      <c r="H233" s="38"/>
      <c r="I233" s="38"/>
      <c r="J233" s="38"/>
      <c r="K233" s="38"/>
      <c r="L233" s="38"/>
      <c r="M233" s="38"/>
      <c r="N233" s="38"/>
      <c r="O233" s="38"/>
      <c r="P233" s="38"/>
      <c r="Q233" s="38"/>
      <c r="R233" s="38"/>
      <c r="S233" s="38"/>
      <c r="T233" s="38"/>
      <c r="U233" s="38"/>
      <c r="V233" s="38"/>
    </row>
    <row r="234" spans="1:22" s="11" customFormat="1" ht="15.75">
      <c r="A234" s="23" t="s">
        <v>271</v>
      </c>
      <c r="B234" s="9" t="s">
        <v>107</v>
      </c>
      <c r="C234" s="9" t="s">
        <v>67</v>
      </c>
      <c r="D234" s="9" t="s">
        <v>24</v>
      </c>
      <c r="E234" s="38"/>
      <c r="F234" s="38"/>
      <c r="G234" s="38"/>
      <c r="H234" s="38"/>
      <c r="I234" s="38"/>
      <c r="J234" s="38"/>
      <c r="K234" s="38"/>
      <c r="L234" s="38"/>
      <c r="M234" s="38"/>
      <c r="N234" s="38"/>
      <c r="O234" s="38"/>
      <c r="P234" s="38"/>
      <c r="Q234" s="38"/>
      <c r="R234" s="38"/>
      <c r="S234" s="38"/>
      <c r="T234" s="38"/>
      <c r="U234" s="38"/>
      <c r="V234" s="38"/>
    </row>
    <row r="235" spans="1:22" s="11" customFormat="1" ht="15.75">
      <c r="A235" s="23" t="s">
        <v>272</v>
      </c>
      <c r="B235" s="9" t="s">
        <v>64</v>
      </c>
      <c r="C235" s="9" t="s">
        <v>67</v>
      </c>
      <c r="D235" s="9" t="s">
        <v>10</v>
      </c>
      <c r="E235" s="38"/>
      <c r="F235" s="38"/>
      <c r="G235" s="38"/>
      <c r="H235" s="38"/>
      <c r="I235" s="38"/>
      <c r="J235" s="38"/>
      <c r="K235" s="38"/>
      <c r="L235" s="38"/>
      <c r="M235" s="38"/>
      <c r="N235" s="38"/>
      <c r="O235" s="38"/>
      <c r="P235" s="38"/>
      <c r="Q235" s="38"/>
      <c r="R235" s="38"/>
      <c r="S235" s="38"/>
      <c r="T235" s="38"/>
      <c r="U235" s="38"/>
      <c r="V235" s="38"/>
    </row>
    <row r="236" spans="1:22" s="11" customFormat="1" ht="15.75">
      <c r="A236" s="23" t="s">
        <v>273</v>
      </c>
      <c r="B236" s="9" t="s">
        <v>108</v>
      </c>
      <c r="C236" s="9" t="s">
        <v>73</v>
      </c>
      <c r="D236" s="43">
        <f>E233/E2</f>
        <v>23.74271513204137</v>
      </c>
      <c r="E236" s="38"/>
      <c r="F236" s="38"/>
      <c r="G236" s="38"/>
      <c r="H236" s="38"/>
      <c r="I236" s="38"/>
      <c r="J236" s="38"/>
      <c r="K236" s="38"/>
      <c r="L236" s="38"/>
      <c r="M236" s="38"/>
      <c r="N236" s="38"/>
      <c r="O236" s="38"/>
      <c r="P236" s="38"/>
      <c r="Q236" s="38"/>
      <c r="R236" s="38"/>
      <c r="S236" s="38"/>
      <c r="T236" s="38"/>
      <c r="U236" s="38"/>
      <c r="V236" s="38"/>
    </row>
    <row r="237" spans="1:22" s="11" customFormat="1" ht="31.5">
      <c r="A237" s="23" t="s">
        <v>276</v>
      </c>
      <c r="B237" s="9" t="s">
        <v>106</v>
      </c>
      <c r="C237" s="9" t="s">
        <v>67</v>
      </c>
      <c r="D237" s="9" t="s">
        <v>52</v>
      </c>
      <c r="E237" s="38">
        <v>0</v>
      </c>
      <c r="F237" s="38"/>
      <c r="G237" s="38"/>
      <c r="H237" s="38"/>
      <c r="I237" s="38"/>
      <c r="J237" s="38"/>
      <c r="K237" s="38"/>
      <c r="L237" s="38"/>
      <c r="M237" s="38"/>
      <c r="N237" s="38"/>
      <c r="O237" s="38"/>
      <c r="P237" s="38"/>
      <c r="Q237" s="38"/>
      <c r="R237" s="38"/>
      <c r="S237" s="38"/>
      <c r="T237" s="38"/>
      <c r="U237" s="38"/>
      <c r="V237" s="38"/>
    </row>
    <row r="238" spans="1:22" s="11" customFormat="1" ht="15.75">
      <c r="A238" s="23" t="s">
        <v>277</v>
      </c>
      <c r="B238" s="9" t="s">
        <v>107</v>
      </c>
      <c r="C238" s="9" t="s">
        <v>67</v>
      </c>
      <c r="D238" s="9" t="s">
        <v>24</v>
      </c>
      <c r="E238" s="38"/>
      <c r="F238" s="38"/>
      <c r="G238" s="38"/>
      <c r="H238" s="38"/>
      <c r="I238" s="38"/>
      <c r="J238" s="38"/>
      <c r="K238" s="38"/>
      <c r="L238" s="38"/>
      <c r="M238" s="38"/>
      <c r="N238" s="38"/>
      <c r="O238" s="38"/>
      <c r="P238" s="38"/>
      <c r="Q238" s="38"/>
      <c r="R238" s="38"/>
      <c r="S238" s="38"/>
      <c r="T238" s="38"/>
      <c r="U238" s="38"/>
      <c r="V238" s="38"/>
    </row>
    <row r="239" spans="1:22" s="11" customFormat="1" ht="15.75">
      <c r="A239" s="23" t="s">
        <v>278</v>
      </c>
      <c r="B239" s="9" t="s">
        <v>64</v>
      </c>
      <c r="C239" s="9" t="s">
        <v>67</v>
      </c>
      <c r="D239" s="9" t="s">
        <v>10</v>
      </c>
      <c r="E239" s="38"/>
      <c r="F239" s="38"/>
      <c r="G239" s="38"/>
      <c r="H239" s="38"/>
      <c r="I239" s="38"/>
      <c r="J239" s="38"/>
      <c r="K239" s="38"/>
      <c r="L239" s="38"/>
      <c r="M239" s="38"/>
      <c r="N239" s="38"/>
      <c r="O239" s="38"/>
      <c r="P239" s="38"/>
      <c r="Q239" s="38"/>
      <c r="R239" s="38"/>
      <c r="S239" s="38"/>
      <c r="T239" s="38"/>
      <c r="U239" s="38"/>
      <c r="V239" s="38"/>
    </row>
    <row r="240" spans="1:22" s="11" customFormat="1" ht="15.75">
      <c r="A240" s="23" t="s">
        <v>279</v>
      </c>
      <c r="B240" s="9" t="s">
        <v>108</v>
      </c>
      <c r="C240" s="9" t="s">
        <v>73</v>
      </c>
      <c r="D240" s="43">
        <f>E237/E2</f>
        <v>0</v>
      </c>
      <c r="E240" s="38"/>
      <c r="F240" s="38"/>
      <c r="G240" s="38"/>
      <c r="H240" s="38"/>
      <c r="I240" s="38"/>
      <c r="J240" s="38"/>
      <c r="K240" s="38"/>
      <c r="L240" s="38"/>
      <c r="M240" s="38"/>
      <c r="N240" s="38"/>
      <c r="O240" s="38"/>
      <c r="P240" s="38"/>
      <c r="Q240" s="38"/>
      <c r="R240" s="38"/>
      <c r="S240" s="38"/>
      <c r="T240" s="38"/>
      <c r="U240" s="38"/>
      <c r="V240" s="38"/>
    </row>
    <row r="241" spans="1:22" s="11" customFormat="1" ht="31.5">
      <c r="A241" s="23" t="s">
        <v>360</v>
      </c>
      <c r="B241" s="9" t="s">
        <v>106</v>
      </c>
      <c r="C241" s="9" t="s">
        <v>67</v>
      </c>
      <c r="D241" s="9" t="s">
        <v>53</v>
      </c>
      <c r="E241" s="38">
        <v>0</v>
      </c>
      <c r="F241" s="38" t="s">
        <v>320</v>
      </c>
      <c r="G241" s="38"/>
      <c r="H241" s="38"/>
      <c r="I241" s="38"/>
      <c r="J241" s="38"/>
      <c r="K241" s="38"/>
      <c r="L241" s="38"/>
      <c r="M241" s="38"/>
      <c r="N241" s="38"/>
      <c r="O241" s="38"/>
      <c r="P241" s="38"/>
      <c r="Q241" s="38"/>
      <c r="R241" s="38"/>
      <c r="S241" s="38"/>
      <c r="T241" s="38"/>
      <c r="U241" s="38"/>
      <c r="V241" s="38"/>
    </row>
    <row r="242" spans="1:22" s="11" customFormat="1" ht="15.75">
      <c r="A242" s="23" t="s">
        <v>361</v>
      </c>
      <c r="B242" s="9" t="s">
        <v>107</v>
      </c>
      <c r="C242" s="9" t="s">
        <v>67</v>
      </c>
      <c r="D242" s="9" t="s">
        <v>24</v>
      </c>
      <c r="E242" s="38"/>
      <c r="F242" s="38"/>
      <c r="G242" s="38"/>
      <c r="H242" s="38"/>
      <c r="I242" s="38"/>
      <c r="J242" s="38"/>
      <c r="K242" s="38"/>
      <c r="L242" s="38"/>
      <c r="M242" s="38"/>
      <c r="N242" s="38"/>
      <c r="O242" s="38"/>
      <c r="P242" s="38"/>
      <c r="Q242" s="38"/>
      <c r="R242" s="38"/>
      <c r="S242" s="38"/>
      <c r="T242" s="38"/>
      <c r="U242" s="38"/>
      <c r="V242" s="38"/>
    </row>
    <row r="243" spans="1:22" s="11" customFormat="1" ht="15.75">
      <c r="A243" s="23" t="s">
        <v>362</v>
      </c>
      <c r="B243" s="9" t="s">
        <v>64</v>
      </c>
      <c r="C243" s="9" t="s">
        <v>67</v>
      </c>
      <c r="D243" s="9" t="s">
        <v>312</v>
      </c>
      <c r="E243" s="38"/>
      <c r="F243" s="38"/>
      <c r="G243" s="38"/>
      <c r="H243" s="38"/>
      <c r="I243" s="38"/>
      <c r="J243" s="38"/>
      <c r="K243" s="38"/>
      <c r="L243" s="38"/>
      <c r="M243" s="38"/>
      <c r="N243" s="38"/>
      <c r="O243" s="38"/>
      <c r="P243" s="38"/>
      <c r="Q243" s="38"/>
      <c r="R243" s="38"/>
      <c r="S243" s="38"/>
      <c r="T243" s="38"/>
      <c r="U243" s="38"/>
      <c r="V243" s="38"/>
    </row>
    <row r="244" spans="1:22" s="11" customFormat="1" ht="15.75">
      <c r="A244" s="23" t="s">
        <v>363</v>
      </c>
      <c r="B244" s="9" t="s">
        <v>108</v>
      </c>
      <c r="C244" s="9" t="s">
        <v>73</v>
      </c>
      <c r="D244" s="43">
        <f>E241/E2</f>
        <v>0</v>
      </c>
      <c r="E244" s="38"/>
      <c r="F244" s="38"/>
      <c r="G244" s="38"/>
      <c r="H244" s="38"/>
      <c r="I244" s="38"/>
      <c r="J244" s="38"/>
      <c r="K244" s="38"/>
      <c r="L244" s="38"/>
      <c r="M244" s="38"/>
      <c r="N244" s="38"/>
      <c r="O244" s="38"/>
      <c r="P244" s="38"/>
      <c r="Q244" s="38"/>
      <c r="R244" s="38"/>
      <c r="S244" s="38"/>
      <c r="T244" s="38"/>
      <c r="U244" s="38"/>
      <c r="V244" s="38"/>
    </row>
    <row r="245" spans="1:22" s="11" customFormat="1" ht="15.75">
      <c r="A245" s="23"/>
      <c r="B245" s="20" t="s">
        <v>268</v>
      </c>
      <c r="C245" s="9" t="s">
        <v>73</v>
      </c>
      <c r="D245" s="30">
        <f>SUM(D28,D34,D60,D66,D72,D78,D84,D90,D100,D158,D204)</f>
        <v>211024.09</v>
      </c>
      <c r="E245" s="38"/>
      <c r="F245" s="38"/>
      <c r="G245" s="38"/>
      <c r="H245" s="38"/>
      <c r="I245" s="38"/>
      <c r="J245" s="38"/>
      <c r="K245" s="38"/>
      <c r="L245" s="38"/>
      <c r="M245" s="38"/>
      <c r="N245" s="38"/>
      <c r="O245" s="38"/>
      <c r="P245" s="38"/>
      <c r="Q245" s="38"/>
      <c r="R245" s="38"/>
      <c r="S245" s="38"/>
      <c r="T245" s="38"/>
      <c r="U245" s="38"/>
      <c r="V245" s="38"/>
    </row>
    <row r="246" spans="1:4" ht="15.75">
      <c r="A246" s="45" t="s">
        <v>280</v>
      </c>
      <c r="B246" s="45"/>
      <c r="C246" s="45"/>
      <c r="D246" s="45"/>
    </row>
    <row r="247" spans="1:4" ht="15.75">
      <c r="A247" s="7" t="s">
        <v>281</v>
      </c>
      <c r="B247" s="8" t="s">
        <v>282</v>
      </c>
      <c r="C247" s="8" t="s">
        <v>283</v>
      </c>
      <c r="D247" s="37">
        <f>'[1]Управл 2017'!$AA$20</f>
        <v>6</v>
      </c>
    </row>
    <row r="248" spans="1:4" ht="15.75">
      <c r="A248" s="7" t="s">
        <v>284</v>
      </c>
      <c r="B248" s="8" t="s">
        <v>285</v>
      </c>
      <c r="C248" s="8" t="s">
        <v>283</v>
      </c>
      <c r="D248" s="37">
        <f>'[1]Управл 2017'!$AB$20</f>
        <v>6</v>
      </c>
    </row>
    <row r="249" spans="1:4" ht="15.75">
      <c r="A249" s="7" t="s">
        <v>286</v>
      </c>
      <c r="B249" s="8" t="s">
        <v>287</v>
      </c>
      <c r="C249" s="8" t="s">
        <v>283</v>
      </c>
      <c r="D249" s="8">
        <v>0</v>
      </c>
    </row>
    <row r="250" spans="1:4" ht="15.75">
      <c r="A250" s="7" t="s">
        <v>288</v>
      </c>
      <c r="B250" s="8" t="s">
        <v>289</v>
      </c>
      <c r="C250" s="8" t="s">
        <v>73</v>
      </c>
      <c r="D250" s="34">
        <f>'[1]Управл 2017'!$AD$20</f>
        <v>-28490.8</v>
      </c>
    </row>
    <row r="251" spans="1:4" ht="15.75">
      <c r="A251" s="45" t="s">
        <v>290</v>
      </c>
      <c r="B251" s="45"/>
      <c r="C251" s="45"/>
      <c r="D251" s="45"/>
    </row>
    <row r="252" spans="1:4" ht="15.75">
      <c r="A252" s="7" t="s">
        <v>291</v>
      </c>
      <c r="B252" s="8" t="s">
        <v>72</v>
      </c>
      <c r="C252" s="8" t="s">
        <v>73</v>
      </c>
      <c r="D252" s="8">
        <v>0</v>
      </c>
    </row>
    <row r="253" spans="1:4" ht="15.75">
      <c r="A253" s="7" t="s">
        <v>292</v>
      </c>
      <c r="B253" s="8" t="s">
        <v>74</v>
      </c>
      <c r="C253" s="8" t="s">
        <v>73</v>
      </c>
      <c r="D253" s="8">
        <v>0</v>
      </c>
    </row>
    <row r="254" spans="1:4" ht="15.75">
      <c r="A254" s="7" t="s">
        <v>293</v>
      </c>
      <c r="B254" s="8" t="s">
        <v>76</v>
      </c>
      <c r="C254" s="8" t="s">
        <v>73</v>
      </c>
      <c r="D254" s="8">
        <v>0</v>
      </c>
    </row>
    <row r="255" spans="1:4" ht="15.75">
      <c r="A255" s="7" t="s">
        <v>294</v>
      </c>
      <c r="B255" s="8" t="s">
        <v>99</v>
      </c>
      <c r="C255" s="8" t="s">
        <v>73</v>
      </c>
      <c r="D255" s="8">
        <v>0</v>
      </c>
    </row>
    <row r="256" spans="1:4" ht="15.75">
      <c r="A256" s="7" t="s">
        <v>295</v>
      </c>
      <c r="B256" s="8" t="s">
        <v>296</v>
      </c>
      <c r="C256" s="8" t="s">
        <v>73</v>
      </c>
      <c r="D256" s="8">
        <v>0</v>
      </c>
    </row>
    <row r="257" spans="1:4" ht="15.75">
      <c r="A257" s="7" t="s">
        <v>297</v>
      </c>
      <c r="B257" s="8" t="s">
        <v>101</v>
      </c>
      <c r="C257" s="8" t="s">
        <v>73</v>
      </c>
      <c r="D257" s="8">
        <v>0</v>
      </c>
    </row>
    <row r="258" spans="1:4" ht="15.75">
      <c r="A258" s="45" t="s">
        <v>298</v>
      </c>
      <c r="B258" s="45"/>
      <c r="C258" s="45"/>
      <c r="D258" s="45"/>
    </row>
    <row r="259" spans="1:4" ht="15.75">
      <c r="A259" s="7" t="s">
        <v>299</v>
      </c>
      <c r="B259" s="8" t="s">
        <v>282</v>
      </c>
      <c r="C259" s="8" t="s">
        <v>283</v>
      </c>
      <c r="D259" s="8">
        <v>0</v>
      </c>
    </row>
    <row r="260" spans="1:4" ht="15.75">
      <c r="A260" s="7" t="s">
        <v>300</v>
      </c>
      <c r="B260" s="8" t="s">
        <v>285</v>
      </c>
      <c r="C260" s="8" t="s">
        <v>283</v>
      </c>
      <c r="D260" s="8">
        <v>0</v>
      </c>
    </row>
    <row r="261" spans="1:4" ht="15.75">
      <c r="A261" s="7" t="s">
        <v>301</v>
      </c>
      <c r="B261" s="8" t="s">
        <v>302</v>
      </c>
      <c r="C261" s="8" t="s">
        <v>283</v>
      </c>
      <c r="D261" s="8">
        <v>0</v>
      </c>
    </row>
    <row r="262" spans="1:4" ht="15.75">
      <c r="A262" s="7" t="s">
        <v>303</v>
      </c>
      <c r="B262" s="8" t="s">
        <v>289</v>
      </c>
      <c r="C262" s="8" t="s">
        <v>73</v>
      </c>
      <c r="D262" s="8">
        <v>0</v>
      </c>
    </row>
    <row r="263" spans="1:4" ht="15.75">
      <c r="A263" s="45" t="s">
        <v>304</v>
      </c>
      <c r="B263" s="45"/>
      <c r="C263" s="45"/>
      <c r="D263" s="45"/>
    </row>
    <row r="264" spans="1:4" ht="15.75">
      <c r="A264" s="7" t="s">
        <v>305</v>
      </c>
      <c r="B264" s="8" t="s">
        <v>306</v>
      </c>
      <c r="C264" s="8" t="s">
        <v>283</v>
      </c>
      <c r="D264" s="8">
        <v>18</v>
      </c>
    </row>
    <row r="265" spans="1:4" ht="15.75">
      <c r="A265" s="7" t="s">
        <v>307</v>
      </c>
      <c r="B265" s="8" t="s">
        <v>308</v>
      </c>
      <c r="C265" s="8" t="s">
        <v>283</v>
      </c>
      <c r="D265" s="8">
        <v>2</v>
      </c>
    </row>
    <row r="266" spans="1:4" ht="31.5">
      <c r="A266" s="7" t="s">
        <v>309</v>
      </c>
      <c r="B266" s="8" t="s">
        <v>310</v>
      </c>
      <c r="C266" s="8" t="s">
        <v>73</v>
      </c>
      <c r="D266" s="8">
        <v>9000</v>
      </c>
    </row>
  </sheetData>
  <sheetProtection password="CC29" sheet="1" objects="1" scenarios="1"/>
  <mergeCells count="8">
    <mergeCell ref="F91:F92"/>
    <mergeCell ref="A263:D263"/>
    <mergeCell ref="A2:D2"/>
    <mergeCell ref="A26:D26"/>
    <mergeCell ref="A8:D8"/>
    <mergeCell ref="A246:D246"/>
    <mergeCell ref="A251:D251"/>
    <mergeCell ref="A258:D258"/>
  </mergeCells>
  <printOptions/>
  <pageMargins left="0.7086614173228347" right="0.7086614173228347" top="0.7480314960629921" bottom="0.7480314960629921" header="0.31496062992125984" footer="0.31496062992125984"/>
  <pageSetup fitToHeight="10000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dterehova</cp:lastModifiedBy>
  <cp:lastPrinted>2016-04-07T06:51:43Z</cp:lastPrinted>
  <dcterms:created xsi:type="dcterms:W3CDTF">2010-07-19T21:32:50Z</dcterms:created>
  <dcterms:modified xsi:type="dcterms:W3CDTF">2020-03-23T13:31:19Z</dcterms:modified>
  <cp:category/>
  <cp:version/>
  <cp:contentType/>
  <cp:contentStatus/>
</cp:coreProperties>
</file>