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<sst xmlns="http://schemas.openxmlformats.org/spreadsheetml/2006/main" count="926" uniqueCount="377">
  <si>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</si>
  <si>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</si>
  <si>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</si>
  <si>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</si>
  <si>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</si>
  <si>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</si>
  <si>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</si>
  <si>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</si>
  <si>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</si>
  <si>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</si>
  <si>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</si>
  <si>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</si>
  <si>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</si>
  <si>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</si>
  <si>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</si>
  <si>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</si>
  <si>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</si>
  <si>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</si>
  <si>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</si>
  <si>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</si>
  <si>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</si>
  <si>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</si>
  <si>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</si>
  <si>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</si>
  <si>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</si>
  <si>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</si>
  <si>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</si>
  <si>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</si>
  <si>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</si>
  <si>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</si>
  <si>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</si>
  <si>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</si>
  <si>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</si>
  <si>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</si>
  <si>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</si>
  <si>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</si>
  <si>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</si>
  <si>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</si>
  <si>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</si>
  <si>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</si>
  <si>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</si>
  <si>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</si>
  <si>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</si>
  <si>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</si>
  <si>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</si>
  <si>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</si>
  <si>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</si>
  <si>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</si>
  <si>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</si>
  <si>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</si>
  <si>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</si>
  <si>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</si>
  <si>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</si>
  <si>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</si>
  <si>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</si>
  <si>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</si>
  <si>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</si>
  <si>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</si>
  <si>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</si>
  <si>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</si>
  <si>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</si>
  <si>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</si>
  <si>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</si>
  <si>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</si>
  <si>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</si>
  <si>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</si>
  <si>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</si>
  <si>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</si>
  <si>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</si>
  <si>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</si>
  <si>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</si>
  <si>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</si>
  <si>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</si>
  <si>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</si>
  <si>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</si>
  <si>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</si>
  <si>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</si>
  <si>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</si>
  <si>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</si>
  <si>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</si>
  <si>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</si>
  <si>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</si>
  <si>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</si>
  <si>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</si>
  <si>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</si>
  <si>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</si>
  <si>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</si>
  <si>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</si>
  <si>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</si>
  <si>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</si>
  <si>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</si>
  <si>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</si>
  <si>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</si>
  <si>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</si>
  <si>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</si>
  <si>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</si>
  <si>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</si>
  <si>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</si>
  <si>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</si>
  <si>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</si>
  <si>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</si>
  <si>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</si>
  <si>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</si>
  <si>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</si>
  <si>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</si>
  <si>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</si>
  <si>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</si>
  <si>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</si>
  <si>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</si>
  <si>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</si>
  <si>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</si>
  <si>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</si>
  <si>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</si>
  <si>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</si>
  <si>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</si>
  <si>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</si>
  <si>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</si>
  <si>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</si>
  <si>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</si>
  <si>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</si>
  <si>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</si>
  <si>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</si>
  <si>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</si>
  <si>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</si>
  <si>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</si>
  <si>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</si>
  <si>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</si>
  <si>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</si>
  <si>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</si>
  <si>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</si>
  <si>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</si>
  <si>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</si>
  <si>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</si>
  <si>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</si>
  <si>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</si>
  <si>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</si>
  <si>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</si>
  <si>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</si>
  <si>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</si>
  <si>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</si>
  <si>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</si>
  <si>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</si>
  <si>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</si>
  <si>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</si>
  <si>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</si>
  <si>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</si>
  <si>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</si>
  <si>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</si>
  <si>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</si>
  <si>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</si>
  <si>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</si>
  <si>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</si>
  <si>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</si>
  <si>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</si>
  <si>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</si>
  <si>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</si>
  <si>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</si>
  <si>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</si>
  <si>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</si>
  <si>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</si>
  <si>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</si>
  <si>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</si>
  <si>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</si>
  <si>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</si>
  <si>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</si>
  <si>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</si>
  <si>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</si>
  <si>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</si>
  <si>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</si>
  <si>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</si>
  <si>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</si>
  <si>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</si>
  <si>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</si>
  <si>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</si>
  <si>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</si>
  <si>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</si>
  <si>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</si>
  <si>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</si>
  <si>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</si>
  <si>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</si>
  <si>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</si>
  <si>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</si>
  <si>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</si>
  <si>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</si>
  <si>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</si>
  <si>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</si>
  <si>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</si>
  <si>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</si>
  <si>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</si>
  <si>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</si>
  <si>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</si>
  <si>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</si>
  <si>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</si>
  <si>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</si>
  <si>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</si>
  <si>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</si>
  <si>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</si>
  <si>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</si>
  <si>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</si>
  <si>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</si>
  <si>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</si>
  <si>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</si>
  <si>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</si>
  <si>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</si>
  <si>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</si>
  <si>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</si>
  <si>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</si>
  <si>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</si>
  <si>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</si>
  <si>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</si>
  <si>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</si>
  <si>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</si>
  <si>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</si>
  <si>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</si>
  <si>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</si>
  <si>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</si>
  <si>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</si>
  <si>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</si>
  <si>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</si>
  <si>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</si>
  <si>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</si>
  <si>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</si>
  <si>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</si>
  <si>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</si>
  <si>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</si>
  <si>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</si>
  <si>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</si>
  <si>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</si>
  <si>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</si>
  <si>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</si>
  <si>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</si>
  <si>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</si>
  <si>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</si>
  <si>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</si>
  <si>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</si>
  <si>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</si>
  <si>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</si>
  <si>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</si>
  <si>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</si>
  <si>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</si>
  <si>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</si>
  <si>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</si>
  <si>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</si>
  <si>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</si>
  <si>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</si>
  <si>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</si>
  <si>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</si>
  <si>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</si>
  <si>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</si>
  <si>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</si>
  <si>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</si>
  <si>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</si>
  <si>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</si>
  <si>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</si>
  <si>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</si>
  <si>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</si>
  <si>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</si>
  <si>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</si>
  <si>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</si>
  <si>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</si>
  <si>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</si>
  <si>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</si>
  <si>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</si>
  <si>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</si>
  <si>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</si>
  <si>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</si>
  <si>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</si>
  <si>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</si>
  <si>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</si>
  <si>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</si>
  <si>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</si>
  <si>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</si>
  <si>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</si>
  <si>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</si>
  <si>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</si>
  <si>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</si>
  <si>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</si>
  <si>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</si>
  <si>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</si>
  <si>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</si>
  <si>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</si>
  <si>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</si>
  <si>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</si>
  <si>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</si>
  <si>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</si>
  <si>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</si>
  <si>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</si>
  <si>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</si>
  <si>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</si>
  <si>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</si>
  <si>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</si>
  <si>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</si>
  <si>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</si>
  <si>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</si>
  <si>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</si>
  <si>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</si>
  <si>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</si>
  <si>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</si>
  <si>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</si>
  <si>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</si>
  <si>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</si>
  <si>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</si>
  <si>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</si>
  <si>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</si>
  <si>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</si>
  <si>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</si>
  <si>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</si>
  <si>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</si>
  <si>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</si>
  <si>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</si>
  <si>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</si>
  <si>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</si>
  <si>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</si>
  <si>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</si>
  <si>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</si>
  <si>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</si>
  <si>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</si>
  <si>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</si>
  <si>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</si>
  <si>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</si>
  <si>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</si>
  <si>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</si>
  <si>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</si>
  <si>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</si>
  <si>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</si>
  <si>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</si>
  <si>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</si>
  <si>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</si>
  <si>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</si>
  <si>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</si>
  <si>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</si>
  <si>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</si>
  <si>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</si>
  <si>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</si>
  <si>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</si>
  <si>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</si>
  <si>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</si>
  <si>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</si>
  <si>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</si>
  <si>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</si>
  <si>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</si>
  <si>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</si>
  <si>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</si>
  <si>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</si>
  <si>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</si>
  <si>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</si>
  <si>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</si>
  <si>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</si>
  <si>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</si>
  <si>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</si>
  <si>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</si>
  <si>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</si>
  <si>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</si>
  <si>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</si>
  <si>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</si>
  <si>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</si>
  <si>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</si>
  <si>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</si>
  <si>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</si>
  <si>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</si>
  <si>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</si>
  <si>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</si>
  <si>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</si>
  <si>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</si>
  <si>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</si>
  <si>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</si>
  <si>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</si>
  <si>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</si>
  <si>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</si>
  <si>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</si>
  <si>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39  ул. Гагарина в г. Липецке</t>
  </si>
  <si>
    <t>31.03.2020 г.</t>
  </si>
  <si>
    <t>01.01.2019 г.</t>
  </si>
  <si>
    <t>31.12.2019 г.</t>
  </si>
  <si>
    <t>гревцева+ жэк</t>
  </si>
  <si>
    <t>демидова</t>
  </si>
  <si>
    <t>экономист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</si>
</sst>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9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9">
          <cell r="P19">
            <v>18701.28</v>
          </cell>
          <cell r="U19">
            <v>21218.760000000002</v>
          </cell>
          <cell r="AA19">
            <v>1</v>
          </cell>
          <cell r="AB1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M3">
            <v>1997.7</v>
          </cell>
        </row>
        <row r="37">
          <cell r="M37">
            <v>0.177129</v>
          </cell>
        </row>
        <row r="41">
          <cell r="M41">
            <v>0.185395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-17287.247055999847</v>
          </cell>
        </row>
        <row r="25">
          <cell r="D25">
            <v>45756.73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M124">
            <v>113953.47462719999</v>
          </cell>
        </row>
        <row r="125">
          <cell r="M125">
            <v>124567.90198200007</v>
          </cell>
        </row>
        <row r="126">
          <cell r="M126">
            <v>29375.778960000003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7" t="s">
        <v>370</v>
      </c>
      <c r="B2" s="47"/>
      <c r="C2" s="47"/>
      <c r="D2" s="47"/>
      <c r="E2" s="5">
        <v>1997.7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371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372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373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0</v>
      </c>
    </row>
    <row r="10" spans="1:5" ht="15.75">
      <c r="A10" s="7" t="s">
        <v>58</v>
      </c>
      <c r="B10" s="8" t="s">
        <v>74</v>
      </c>
      <c r="C10" s="8" t="s">
        <v>73</v>
      </c>
      <c r="D10" s="39">
        <f>'[3]по форме'!$D$24</f>
        <v>-17287.247055999847</v>
      </c>
      <c r="E10" s="1">
        <f>D16-D241</f>
        <v>87.56923160003498</v>
      </c>
    </row>
    <row r="11" spans="1:4" ht="15.75">
      <c r="A11" s="7" t="s">
        <v>75</v>
      </c>
      <c r="B11" s="8" t="s">
        <v>76</v>
      </c>
      <c r="C11" s="8" t="s">
        <v>73</v>
      </c>
      <c r="D11" s="40">
        <f>'[3]по форме'!$D$25</f>
        <v>45756.73</v>
      </c>
    </row>
    <row r="12" spans="1:5" ht="31.5">
      <c r="A12" s="7" t="s">
        <v>77</v>
      </c>
      <c r="B12" s="8" t="s">
        <v>78</v>
      </c>
      <c r="C12" s="8" t="s">
        <v>73</v>
      </c>
      <c r="D12" s="40">
        <f>D13+D14+D15</f>
        <v>267897.15556920005</v>
      </c>
      <c r="E12" s="10"/>
    </row>
    <row r="13" spans="1:4" ht="15.75">
      <c r="A13" s="7" t="s">
        <v>94</v>
      </c>
      <c r="B13" s="11" t="s">
        <v>79</v>
      </c>
      <c r="C13" s="8" t="s">
        <v>73</v>
      </c>
      <c r="D13" s="40">
        <f>'[4]УК 2019'!$M$125</f>
        <v>124567.90198200007</v>
      </c>
    </row>
    <row r="14" spans="1:4" ht="15.75">
      <c r="A14" s="7" t="s">
        <v>95</v>
      </c>
      <c r="B14" s="11" t="s">
        <v>80</v>
      </c>
      <c r="C14" s="8" t="s">
        <v>73</v>
      </c>
      <c r="D14" s="40">
        <f>'[4]УК 2019'!$M$124</f>
        <v>113953.47462719999</v>
      </c>
    </row>
    <row r="15" spans="1:4" ht="15.75">
      <c r="A15" s="7" t="s">
        <v>96</v>
      </c>
      <c r="B15" s="11" t="s">
        <v>81</v>
      </c>
      <c r="C15" s="8" t="s">
        <v>73</v>
      </c>
      <c r="D15" s="40">
        <f>'[4]УК 2019'!$M$126</f>
        <v>29375.778960000003</v>
      </c>
    </row>
    <row r="16" spans="1:6" ht="15.75">
      <c r="A16" s="11" t="s">
        <v>82</v>
      </c>
      <c r="B16" s="11" t="s">
        <v>83</v>
      </c>
      <c r="C16" s="11" t="s">
        <v>73</v>
      </c>
      <c r="D16" s="36">
        <f>D17</f>
        <v>243135.84556920006</v>
      </c>
      <c r="E16" s="3">
        <v>243316.19</v>
      </c>
      <c r="F16" s="3" t="s">
        <v>375</v>
      </c>
    </row>
    <row r="17" spans="1:4" ht="31.5">
      <c r="A17" s="11" t="s">
        <v>59</v>
      </c>
      <c r="B17" s="11" t="s">
        <v>97</v>
      </c>
      <c r="C17" s="11" t="s">
        <v>73</v>
      </c>
      <c r="D17" s="36">
        <f>D12-D25+D246+D262</f>
        <v>243135.84556920006</v>
      </c>
    </row>
    <row r="18" spans="1:4" ht="31.5">
      <c r="A18" s="11" t="s">
        <v>84</v>
      </c>
      <c r="B18" s="11" t="s">
        <v>98</v>
      </c>
      <c r="C18" s="11" t="s">
        <v>73</v>
      </c>
      <c r="D18" s="11">
        <v>0</v>
      </c>
    </row>
    <row r="19" spans="1:4" ht="15.75">
      <c r="A19" s="11" t="s">
        <v>60</v>
      </c>
      <c r="B19" s="11" t="s">
        <v>85</v>
      </c>
      <c r="C19" s="11" t="s">
        <v>73</v>
      </c>
      <c r="D19" s="11">
        <v>0</v>
      </c>
    </row>
    <row r="20" spans="1:4" ht="15.75">
      <c r="A20" s="11" t="s">
        <v>61</v>
      </c>
      <c r="B20" s="11" t="s">
        <v>86</v>
      </c>
      <c r="C20" s="11" t="s">
        <v>73</v>
      </c>
      <c r="D20" s="11">
        <v>0</v>
      </c>
    </row>
    <row r="21" spans="1:4" ht="15.75">
      <c r="A21" s="11" t="s">
        <v>87</v>
      </c>
      <c r="B21" s="11" t="s">
        <v>88</v>
      </c>
      <c r="C21" s="11" t="s">
        <v>73</v>
      </c>
      <c r="D21" s="11">
        <v>0</v>
      </c>
    </row>
    <row r="22" spans="1:4" ht="15.75">
      <c r="A22" s="11" t="s">
        <v>89</v>
      </c>
      <c r="B22" s="11" t="s">
        <v>90</v>
      </c>
      <c r="C22" s="11" t="s">
        <v>73</v>
      </c>
      <c r="D22" s="36">
        <f>D16+D10+D9</f>
        <v>225848.5985132002</v>
      </c>
    </row>
    <row r="23" spans="1:4" ht="15.75">
      <c r="A23" s="11" t="s">
        <v>91</v>
      </c>
      <c r="B23" s="11" t="s">
        <v>99</v>
      </c>
      <c r="C23" s="11" t="s">
        <v>73</v>
      </c>
      <c r="D23" s="36">
        <v>48.06</v>
      </c>
    </row>
    <row r="24" spans="1:4" ht="15.75">
      <c r="A24" s="11" t="s">
        <v>92</v>
      </c>
      <c r="B24" s="11" t="s">
        <v>100</v>
      </c>
      <c r="C24" s="11" t="s">
        <v>73</v>
      </c>
      <c r="D24" s="36">
        <f>D22-D241</f>
        <v>-17199.677824399812</v>
      </c>
    </row>
    <row r="25" spans="1:5" ht="15.75">
      <c r="A25" s="11" t="s">
        <v>93</v>
      </c>
      <c r="B25" s="11" t="s">
        <v>101</v>
      </c>
      <c r="C25" s="11" t="s">
        <v>73</v>
      </c>
      <c r="D25" s="36">
        <v>22217.37</v>
      </c>
      <c r="E25" s="1"/>
    </row>
    <row r="26" spans="1:22" s="12" customFormat="1" ht="35.25" customHeight="1">
      <c r="A26" s="48" t="s">
        <v>102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3" t="s">
        <v>113</v>
      </c>
      <c r="B27" s="14" t="s">
        <v>104</v>
      </c>
      <c r="C27" s="14" t="s">
        <v>67</v>
      </c>
      <c r="D27" s="14" t="s">
        <v>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109</v>
      </c>
      <c r="B28" s="18" t="s">
        <v>105</v>
      </c>
      <c r="C28" s="18" t="s">
        <v>73</v>
      </c>
      <c r="D28" s="18">
        <f>E28</f>
        <v>21218.760000000002</v>
      </c>
      <c r="E28" s="33">
        <f>'[1]Управл 2017'!$U$19</f>
        <v>21218.760000000002</v>
      </c>
      <c r="F28" s="19" t="s">
        <v>376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110</v>
      </c>
      <c r="B29" s="18" t="s">
        <v>106</v>
      </c>
      <c r="C29" s="18" t="s">
        <v>67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111</v>
      </c>
      <c r="B30" s="18" t="s">
        <v>107</v>
      </c>
      <c r="C30" s="18" t="s">
        <v>67</v>
      </c>
      <c r="D30" s="18" t="s">
        <v>9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112</v>
      </c>
      <c r="B31" s="18" t="s">
        <v>64</v>
      </c>
      <c r="C31" s="18" t="s">
        <v>67</v>
      </c>
      <c r="D31" s="18" t="s">
        <v>10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114</v>
      </c>
      <c r="B32" s="18" t="s">
        <v>108</v>
      </c>
      <c r="C32" s="18" t="s">
        <v>73</v>
      </c>
      <c r="D32" s="41">
        <f>E28/E2</f>
        <v>10.621594834059168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8" t="s">
        <v>115</v>
      </c>
      <c r="B33" s="21" t="s">
        <v>104</v>
      </c>
      <c r="C33" s="21" t="s">
        <v>67</v>
      </c>
      <c r="D33" s="21" t="s">
        <v>11</v>
      </c>
      <c r="E33" s="22" t="s">
        <v>315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116</v>
      </c>
      <c r="B34" s="9" t="s">
        <v>105</v>
      </c>
      <c r="C34" s="9" t="s">
        <v>73</v>
      </c>
      <c r="D34" s="2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117</v>
      </c>
      <c r="B35" s="9" t="s">
        <v>106</v>
      </c>
      <c r="C35" s="9" t="s">
        <v>67</v>
      </c>
      <c r="D35" s="9" t="s">
        <v>12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120</v>
      </c>
      <c r="B38" s="9" t="s">
        <v>108</v>
      </c>
      <c r="C38" s="9" t="s">
        <v>73</v>
      </c>
      <c r="D38" s="26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121</v>
      </c>
      <c r="B39" s="9" t="s">
        <v>106</v>
      </c>
      <c r="C39" s="9" t="s">
        <v>67</v>
      </c>
      <c r="D39" s="9" t="s">
        <v>314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124</v>
      </c>
      <c r="B42" s="9" t="s">
        <v>108</v>
      </c>
      <c r="C42" s="9" t="s">
        <v>73</v>
      </c>
      <c r="D42" s="26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125</v>
      </c>
      <c r="B43" s="9" t="s">
        <v>106</v>
      </c>
      <c r="C43" s="9" t="s">
        <v>67</v>
      </c>
      <c r="D43" s="9" t="s">
        <v>13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128</v>
      </c>
      <c r="B46" s="9" t="s">
        <v>108</v>
      </c>
      <c r="C46" s="9" t="s">
        <v>73</v>
      </c>
      <c r="D46" s="2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328</v>
      </c>
      <c r="B47" s="9" t="s">
        <v>106</v>
      </c>
      <c r="C47" s="9" t="s">
        <v>67</v>
      </c>
      <c r="D47" s="9" t="s">
        <v>14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329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330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331</v>
      </c>
      <c r="B50" s="9" t="s">
        <v>108</v>
      </c>
      <c r="C50" s="9" t="s">
        <v>73</v>
      </c>
      <c r="D50" s="26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332</v>
      </c>
      <c r="B51" s="9" t="s">
        <v>106</v>
      </c>
      <c r="C51" s="9" t="s">
        <v>67</v>
      </c>
      <c r="D51" s="26" t="s">
        <v>317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333</v>
      </c>
      <c r="B52" s="9" t="s">
        <v>107</v>
      </c>
      <c r="C52" s="9" t="s">
        <v>67</v>
      </c>
      <c r="D52" s="26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334</v>
      </c>
      <c r="B53" s="9" t="s">
        <v>64</v>
      </c>
      <c r="C53" s="9" t="s">
        <v>67</v>
      </c>
      <c r="D53" s="26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335</v>
      </c>
      <c r="B54" s="9" t="s">
        <v>108</v>
      </c>
      <c r="C54" s="9" t="s">
        <v>73</v>
      </c>
      <c r="D54" s="26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336</v>
      </c>
      <c r="B55" s="9" t="s">
        <v>106</v>
      </c>
      <c r="C55" s="9" t="s">
        <v>67</v>
      </c>
      <c r="D55" s="26" t="s">
        <v>316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337</v>
      </c>
      <c r="B56" s="9" t="s">
        <v>107</v>
      </c>
      <c r="C56" s="9" t="s">
        <v>67</v>
      </c>
      <c r="D56" s="26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338</v>
      </c>
      <c r="B57" s="9" t="s">
        <v>64</v>
      </c>
      <c r="C57" s="9" t="s">
        <v>67</v>
      </c>
      <c r="D57" s="26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339</v>
      </c>
      <c r="B58" s="9" t="s">
        <v>108</v>
      </c>
      <c r="C58" s="9" t="s">
        <v>73</v>
      </c>
      <c r="D58" s="26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129</v>
      </c>
      <c r="B59" s="21" t="s">
        <v>104</v>
      </c>
      <c r="C59" s="21" t="s">
        <v>67</v>
      </c>
      <c r="D59" s="21" t="s">
        <v>16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130</v>
      </c>
      <c r="B60" s="9" t="s">
        <v>105</v>
      </c>
      <c r="C60" s="9" t="s">
        <v>73</v>
      </c>
      <c r="D60" s="9">
        <f>E60</f>
        <v>18701.28</v>
      </c>
      <c r="E60" s="34">
        <f>'[1]Управл 2017'!$P$19</f>
        <v>18701.28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131</v>
      </c>
      <c r="B61" s="9" t="s">
        <v>106</v>
      </c>
      <c r="C61" s="9" t="s">
        <v>67</v>
      </c>
      <c r="D61" s="9" t="s">
        <v>17</v>
      </c>
      <c r="E61" s="22"/>
      <c r="F61" s="37" t="s">
        <v>376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132</v>
      </c>
      <c r="B62" s="9" t="s">
        <v>107</v>
      </c>
      <c r="C62" s="9" t="s">
        <v>67</v>
      </c>
      <c r="D62" s="9" t="s">
        <v>18</v>
      </c>
      <c r="E62" s="2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133</v>
      </c>
      <c r="B63" s="9" t="s">
        <v>64</v>
      </c>
      <c r="C63" s="9" t="s">
        <v>67</v>
      </c>
      <c r="D63" s="9" t="s">
        <v>10</v>
      </c>
      <c r="E63" s="2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134</v>
      </c>
      <c r="B64" s="9" t="s">
        <v>108</v>
      </c>
      <c r="C64" s="9" t="s">
        <v>73</v>
      </c>
      <c r="D64" s="42">
        <f>E60/E2</f>
        <v>9.361405616458926</v>
      </c>
      <c r="E64" s="2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ht="15.75">
      <c r="A65" s="38" t="s">
        <v>135</v>
      </c>
      <c r="B65" s="21" t="s">
        <v>104</v>
      </c>
      <c r="C65" s="21" t="s">
        <v>67</v>
      </c>
      <c r="D65" s="21" t="s">
        <v>368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136</v>
      </c>
      <c r="B66" s="9" t="s">
        <v>105</v>
      </c>
      <c r="C66" s="9" t="s">
        <v>73</v>
      </c>
      <c r="D66" s="9">
        <v>0</v>
      </c>
      <c r="E66" s="2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 t="s">
        <v>137</v>
      </c>
      <c r="B67" s="9" t="s">
        <v>106</v>
      </c>
      <c r="C67" s="9" t="s">
        <v>67</v>
      </c>
      <c r="D67" s="9" t="s">
        <v>368</v>
      </c>
      <c r="E67" s="2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 t="s">
        <v>138</v>
      </c>
      <c r="B68" s="9" t="s">
        <v>107</v>
      </c>
      <c r="C68" s="9" t="s">
        <v>67</v>
      </c>
      <c r="D68" s="9" t="s">
        <v>24</v>
      </c>
      <c r="E68" s="2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 t="s">
        <v>139</v>
      </c>
      <c r="B69" s="9" t="s">
        <v>64</v>
      </c>
      <c r="C69" s="9" t="s">
        <v>67</v>
      </c>
      <c r="D69" s="9" t="s">
        <v>10</v>
      </c>
      <c r="E69" s="2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 t="s">
        <v>140</v>
      </c>
      <c r="B70" s="9" t="s">
        <v>108</v>
      </c>
      <c r="C70" s="9" t="s">
        <v>73</v>
      </c>
      <c r="D70" s="9">
        <v>0</v>
      </c>
      <c r="E70" s="2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15.75">
      <c r="A71" s="38" t="s">
        <v>141</v>
      </c>
      <c r="B71" s="21" t="s">
        <v>104</v>
      </c>
      <c r="C71" s="21" t="s">
        <v>67</v>
      </c>
      <c r="D71" s="21" t="s">
        <v>21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142</v>
      </c>
      <c r="B72" s="9" t="s">
        <v>105</v>
      </c>
      <c r="C72" s="9" t="s">
        <v>73</v>
      </c>
      <c r="D72" s="9">
        <f>E72</f>
        <v>29375.78</v>
      </c>
      <c r="E72" s="22">
        <v>29375.78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>
      <c r="A73" s="24" t="s">
        <v>143</v>
      </c>
      <c r="B73" s="9" t="s">
        <v>106</v>
      </c>
      <c r="C73" s="9" t="s">
        <v>67</v>
      </c>
      <c r="D73" s="9" t="s">
        <v>5</v>
      </c>
      <c r="E73" s="2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 t="s">
        <v>144</v>
      </c>
      <c r="B74" s="9" t="s">
        <v>107</v>
      </c>
      <c r="C74" s="9" t="s">
        <v>67</v>
      </c>
      <c r="D74" s="9" t="s">
        <v>18</v>
      </c>
      <c r="E74" s="2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15.75">
      <c r="A75" s="24" t="s">
        <v>145</v>
      </c>
      <c r="B75" s="9" t="s">
        <v>64</v>
      </c>
      <c r="C75" s="9" t="s">
        <v>67</v>
      </c>
      <c r="D75" s="9" t="s">
        <v>10</v>
      </c>
      <c r="E75" s="2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 t="s">
        <v>146</v>
      </c>
      <c r="B76" s="9" t="s">
        <v>108</v>
      </c>
      <c r="C76" s="9" t="s">
        <v>73</v>
      </c>
      <c r="D76" s="42">
        <f>E72/E2</f>
        <v>14.704800520598688</v>
      </c>
      <c r="E76" s="2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3" customFormat="1" ht="31.5">
      <c r="A77" s="38" t="s">
        <v>148</v>
      </c>
      <c r="B77" s="21" t="s">
        <v>104</v>
      </c>
      <c r="C77" s="21" t="s">
        <v>67</v>
      </c>
      <c r="D77" s="21" t="s">
        <v>54</v>
      </c>
      <c r="E77" s="22"/>
      <c r="F77" s="27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149</v>
      </c>
      <c r="B78" s="9" t="s">
        <v>105</v>
      </c>
      <c r="C78" s="9" t="s">
        <v>73</v>
      </c>
      <c r="D78" s="9">
        <f>E79</f>
        <v>9229.41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 t="s">
        <v>150</v>
      </c>
      <c r="B79" s="9" t="s">
        <v>106</v>
      </c>
      <c r="C79" s="9" t="s">
        <v>67</v>
      </c>
      <c r="D79" s="9" t="s">
        <v>54</v>
      </c>
      <c r="E79" s="37">
        <v>9229.41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 t="s">
        <v>151</v>
      </c>
      <c r="B80" s="9" t="s">
        <v>107</v>
      </c>
      <c r="C80" s="9" t="s">
        <v>67</v>
      </c>
      <c r="D80" s="9" t="s">
        <v>147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 t="s">
        <v>152</v>
      </c>
      <c r="B81" s="9" t="s">
        <v>64</v>
      </c>
      <c r="C81" s="9" t="s">
        <v>67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 t="s">
        <v>153</v>
      </c>
      <c r="B82" s="9" t="s">
        <v>108</v>
      </c>
      <c r="C82" s="9" t="s">
        <v>73</v>
      </c>
      <c r="D82" s="42">
        <f>E79/E2</f>
        <v>4.620018020723832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ht="31.5">
      <c r="A83" s="38" t="s">
        <v>155</v>
      </c>
      <c r="B83" s="21" t="s">
        <v>104</v>
      </c>
      <c r="C83" s="21" t="s">
        <v>67</v>
      </c>
      <c r="D83" s="21" t="s">
        <v>55</v>
      </c>
      <c r="E83" s="37">
        <f>2844.87+4991.64</f>
        <v>7836.51</v>
      </c>
      <c r="F83" s="22" t="s">
        <v>326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156</v>
      </c>
      <c r="B84" s="9" t="s">
        <v>105</v>
      </c>
      <c r="C84" s="9" t="s">
        <v>73</v>
      </c>
      <c r="D84" s="9">
        <f>E83</f>
        <v>7836.51</v>
      </c>
      <c r="E84" s="37"/>
      <c r="F84" s="37">
        <v>48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>
      <c r="A85" s="24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15.75">
      <c r="A86" s="24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15.75">
      <c r="A87" s="24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 t="s">
        <v>160</v>
      </c>
      <c r="B88" s="9" t="s">
        <v>108</v>
      </c>
      <c r="C88" s="9" t="s">
        <v>73</v>
      </c>
      <c r="D88" s="42">
        <f>E83/F84</f>
        <v>163.260625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3" customFormat="1" ht="47.25">
      <c r="A89" s="38" t="s">
        <v>162</v>
      </c>
      <c r="B89" s="21" t="s">
        <v>104</v>
      </c>
      <c r="C89" s="21" t="s">
        <v>67</v>
      </c>
      <c r="D89" s="21" t="s">
        <v>23</v>
      </c>
      <c r="E89" s="22"/>
      <c r="F89" s="9" t="s">
        <v>327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163</v>
      </c>
      <c r="B90" s="9" t="s">
        <v>105</v>
      </c>
      <c r="C90" s="9" t="s">
        <v>73</v>
      </c>
      <c r="D90" s="9">
        <f>E91+E95</f>
        <v>0</v>
      </c>
      <c r="E90" s="37"/>
      <c r="F90" s="9">
        <v>0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5" t="s">
        <v>364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 t="s">
        <v>165</v>
      </c>
      <c r="B92" s="9" t="s">
        <v>107</v>
      </c>
      <c r="C92" s="9" t="s">
        <v>67</v>
      </c>
      <c r="D92" s="9" t="s">
        <v>24</v>
      </c>
      <c r="E92" s="37"/>
      <c r="F92" s="45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15.75">
      <c r="A94" s="24" t="s">
        <v>167</v>
      </c>
      <c r="B94" s="9" t="s">
        <v>108</v>
      </c>
      <c r="C94" s="9" t="s">
        <v>73</v>
      </c>
      <c r="D94" s="42">
        <v>0</v>
      </c>
      <c r="E94" s="37"/>
      <c r="F94" s="9" t="s">
        <v>327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 t="s">
        <v>168</v>
      </c>
      <c r="B95" s="9" t="s">
        <v>106</v>
      </c>
      <c r="C95" s="9" t="s">
        <v>67</v>
      </c>
      <c r="D95" s="9" t="s">
        <v>6</v>
      </c>
      <c r="E95" s="37">
        <v>0</v>
      </c>
      <c r="F95" s="9">
        <v>0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15.75">
      <c r="A97" s="24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 t="s">
        <v>171</v>
      </c>
      <c r="B98" s="9" t="s">
        <v>108</v>
      </c>
      <c r="C98" s="9" t="s">
        <v>73</v>
      </c>
      <c r="D98" s="42">
        <v>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3" customFormat="1" ht="63">
      <c r="A99" s="38" t="s">
        <v>172</v>
      </c>
      <c r="B99" s="21" t="s">
        <v>104</v>
      </c>
      <c r="C99" s="21" t="s">
        <v>67</v>
      </c>
      <c r="D99" s="21" t="s">
        <v>26</v>
      </c>
      <c r="E99" s="22"/>
      <c r="F99" s="37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173</v>
      </c>
      <c r="B100" s="9" t="s">
        <v>105</v>
      </c>
      <c r="C100" s="9" t="s">
        <v>73</v>
      </c>
      <c r="D100" s="26">
        <f>E101+E105+E109+E113+E117+E121+E125+E129+E133+E137+E141+E145+E149+E153</f>
        <v>61018.72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174</v>
      </c>
      <c r="B101" s="9" t="s">
        <v>106</v>
      </c>
      <c r="C101" s="9" t="s">
        <v>67</v>
      </c>
      <c r="D101" s="9" t="s">
        <v>27</v>
      </c>
      <c r="E101" s="37">
        <f>332.39+489.04</f>
        <v>821.4300000000001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15.75">
      <c r="A104" s="24" t="s">
        <v>177</v>
      </c>
      <c r="B104" s="9" t="s">
        <v>108</v>
      </c>
      <c r="C104" s="9" t="s">
        <v>73</v>
      </c>
      <c r="D104" s="42">
        <f>E101/E2</f>
        <v>0.41118786604595287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 t="s">
        <v>178</v>
      </c>
      <c r="B105" s="9" t="s">
        <v>106</v>
      </c>
      <c r="C105" s="9" t="s">
        <v>67</v>
      </c>
      <c r="D105" s="9" t="s">
        <v>28</v>
      </c>
      <c r="E105" s="35">
        <v>1905.81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 t="s">
        <v>181</v>
      </c>
      <c r="B108" s="9" t="s">
        <v>108</v>
      </c>
      <c r="C108" s="9" t="s">
        <v>73</v>
      </c>
      <c r="D108" s="42">
        <f>E105/E2</f>
        <v>0.9540021024177804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>
      <c r="A109" s="24"/>
      <c r="B109" s="9" t="s">
        <v>106</v>
      </c>
      <c r="C109" s="9" t="s">
        <v>67</v>
      </c>
      <c r="D109" s="42" t="s">
        <v>369</v>
      </c>
      <c r="E109" s="37">
        <v>1026.72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ht="15.75">
      <c r="A110" s="24"/>
      <c r="B110" s="9" t="s">
        <v>107</v>
      </c>
      <c r="C110" s="9" t="s">
        <v>67</v>
      </c>
      <c r="D110" s="42" t="s">
        <v>24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15.75">
      <c r="A111" s="24"/>
      <c r="B111" s="9" t="s">
        <v>64</v>
      </c>
      <c r="C111" s="9" t="s">
        <v>67</v>
      </c>
      <c r="D111" s="42" t="s">
        <v>10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/>
      <c r="B112" s="9" t="s">
        <v>108</v>
      </c>
      <c r="C112" s="9" t="s">
        <v>73</v>
      </c>
      <c r="D112" s="42">
        <f>E109/E2</f>
        <v>0.5139510437002554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>
      <c r="A113" s="24" t="s">
        <v>182</v>
      </c>
      <c r="B113" s="9" t="s">
        <v>106</v>
      </c>
      <c r="C113" s="9" t="s">
        <v>67</v>
      </c>
      <c r="D113" s="9" t="s">
        <v>3</v>
      </c>
      <c r="E113" s="37">
        <v>1371.83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15.75">
      <c r="A115" s="24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 t="s">
        <v>185</v>
      </c>
      <c r="B116" s="9" t="s">
        <v>108</v>
      </c>
      <c r="C116" s="9" t="s">
        <v>73</v>
      </c>
      <c r="D116" s="42">
        <f>E113/E2</f>
        <v>0.6867047104169794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31.5">
      <c r="A117" s="24" t="s">
        <v>186</v>
      </c>
      <c r="B117" s="9" t="s">
        <v>106</v>
      </c>
      <c r="C117" s="9" t="s">
        <v>67</v>
      </c>
      <c r="D117" s="9" t="s">
        <v>2</v>
      </c>
      <c r="E117" s="37">
        <v>14850.27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ht="15.75">
      <c r="A118" s="24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15.75">
      <c r="A119" s="24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 t="s">
        <v>189</v>
      </c>
      <c r="B120" s="9" t="s">
        <v>108</v>
      </c>
      <c r="C120" s="9" t="s">
        <v>73</v>
      </c>
      <c r="D120" s="42">
        <f>E117/E2</f>
        <v>7.433683736296741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47.25">
      <c r="A121" s="24" t="s">
        <v>190</v>
      </c>
      <c r="B121" s="9" t="s">
        <v>106</v>
      </c>
      <c r="C121" s="9" t="s">
        <v>67</v>
      </c>
      <c r="D121" s="9" t="s">
        <v>32</v>
      </c>
      <c r="E121" s="37">
        <f>4209.15+6324.19</f>
        <v>10533.34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ht="15.75">
      <c r="A123" s="24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ht="15.75">
      <c r="A124" s="24" t="s">
        <v>193</v>
      </c>
      <c r="B124" s="9" t="s">
        <v>108</v>
      </c>
      <c r="C124" s="9" t="s">
        <v>73</v>
      </c>
      <c r="D124" s="42">
        <f>E121/E2</f>
        <v>5.272733643690244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7.5">
      <c r="A125" s="24" t="s">
        <v>194</v>
      </c>
      <c r="B125" s="9" t="s">
        <v>106</v>
      </c>
      <c r="C125" s="9" t="s">
        <v>67</v>
      </c>
      <c r="D125" s="43" t="s">
        <v>34</v>
      </c>
      <c r="E125" s="37">
        <v>3402.08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15.75">
      <c r="A127" s="24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197</v>
      </c>
      <c r="B128" s="9" t="s">
        <v>108</v>
      </c>
      <c r="C128" s="9" t="s">
        <v>73</v>
      </c>
      <c r="D128" s="42">
        <f>E125/E2</f>
        <v>1.7029984482154477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>
      <c r="A129" s="24" t="s">
        <v>198</v>
      </c>
      <c r="B129" s="9" t="s">
        <v>106</v>
      </c>
      <c r="C129" s="9" t="s">
        <v>67</v>
      </c>
      <c r="D129" s="9" t="s">
        <v>36</v>
      </c>
      <c r="E129" s="37">
        <v>1973.73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15.75">
      <c r="A131" s="24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201</v>
      </c>
      <c r="B132" s="9" t="s">
        <v>108</v>
      </c>
      <c r="C132" s="9" t="s">
        <v>73</v>
      </c>
      <c r="D132" s="42">
        <f>E129/E2</f>
        <v>0.9880012013815889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31.5">
      <c r="A133" s="24" t="s">
        <v>202</v>
      </c>
      <c r="B133" s="9" t="s">
        <v>106</v>
      </c>
      <c r="C133" s="9" t="s">
        <v>67</v>
      </c>
      <c r="D133" s="9" t="s">
        <v>37</v>
      </c>
      <c r="E133" s="37">
        <v>2162.31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ht="15.75">
      <c r="A135" s="24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ht="15.75">
      <c r="A136" s="24" t="s">
        <v>205</v>
      </c>
      <c r="B136" s="9" t="s">
        <v>108</v>
      </c>
      <c r="C136" s="9" t="s">
        <v>73</v>
      </c>
      <c r="D136" s="42">
        <f>E133/E2</f>
        <v>1.082399759723682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>
      <c r="A137" s="24" t="s">
        <v>340</v>
      </c>
      <c r="B137" s="9" t="s">
        <v>106</v>
      </c>
      <c r="C137" s="9" t="s">
        <v>67</v>
      </c>
      <c r="D137" s="9" t="s">
        <v>323</v>
      </c>
      <c r="E137" s="37">
        <v>2046.04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341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15.75">
      <c r="A139" s="24" t="s">
        <v>342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343</v>
      </c>
      <c r="B140" s="9" t="s">
        <v>108</v>
      </c>
      <c r="C140" s="9" t="s">
        <v>73</v>
      </c>
      <c r="D140" s="42">
        <f>E137/E2</f>
        <v>1.0241978275016268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31.5">
      <c r="A141" s="24" t="s">
        <v>344</v>
      </c>
      <c r="B141" s="9" t="s">
        <v>106</v>
      </c>
      <c r="C141" s="9" t="s">
        <v>67</v>
      </c>
      <c r="D141" s="42" t="s">
        <v>322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ht="15.75">
      <c r="A142" s="24" t="s">
        <v>345</v>
      </c>
      <c r="B142" s="9" t="s">
        <v>107</v>
      </c>
      <c r="C142" s="9" t="s">
        <v>67</v>
      </c>
      <c r="D142" s="42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15.75">
      <c r="A143" s="24" t="s">
        <v>346</v>
      </c>
      <c r="B143" s="9" t="s">
        <v>64</v>
      </c>
      <c r="C143" s="9" t="s">
        <v>67</v>
      </c>
      <c r="D143" s="42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347</v>
      </c>
      <c r="B144" s="9" t="s">
        <v>108</v>
      </c>
      <c r="C144" s="9" t="s">
        <v>73</v>
      </c>
      <c r="D144" s="42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31.5">
      <c r="A145" s="24" t="s">
        <v>348</v>
      </c>
      <c r="B145" s="9" t="s">
        <v>106</v>
      </c>
      <c r="C145" s="9" t="s">
        <v>67</v>
      </c>
      <c r="D145" s="42" t="s">
        <v>324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349</v>
      </c>
      <c r="B146" s="9" t="s">
        <v>107</v>
      </c>
      <c r="C146" s="9" t="s">
        <v>67</v>
      </c>
      <c r="D146" s="42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15.75">
      <c r="A147" s="24" t="s">
        <v>350</v>
      </c>
      <c r="B147" s="9" t="s">
        <v>64</v>
      </c>
      <c r="C147" s="9" t="s">
        <v>67</v>
      </c>
      <c r="D147" s="42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>
      <c r="A148" s="24" t="s">
        <v>351</v>
      </c>
      <c r="B148" s="9" t="s">
        <v>108</v>
      </c>
      <c r="C148" s="9" t="s">
        <v>73</v>
      </c>
      <c r="D148" s="42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31.5">
      <c r="A149" s="24" t="s">
        <v>352</v>
      </c>
      <c r="B149" s="9" t="s">
        <v>106</v>
      </c>
      <c r="C149" s="9" t="s">
        <v>67</v>
      </c>
      <c r="D149" s="42" t="s">
        <v>321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>
      <c r="A150" s="24" t="s">
        <v>353</v>
      </c>
      <c r="B150" s="9" t="s">
        <v>107</v>
      </c>
      <c r="C150" s="9" t="s">
        <v>67</v>
      </c>
      <c r="D150" s="42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ht="15.75">
      <c r="A151" s="24" t="s">
        <v>354</v>
      </c>
      <c r="B151" s="9" t="s">
        <v>64</v>
      </c>
      <c r="C151" s="9" t="s">
        <v>67</v>
      </c>
      <c r="D151" s="42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ht="15.75">
      <c r="A152" s="24" t="s">
        <v>355</v>
      </c>
      <c r="B152" s="9" t="s">
        <v>108</v>
      </c>
      <c r="C152" s="9" t="s">
        <v>73</v>
      </c>
      <c r="D152" s="42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>
      <c r="A153" s="24" t="s">
        <v>356</v>
      </c>
      <c r="B153" s="9" t="s">
        <v>106</v>
      </c>
      <c r="C153" s="9" t="s">
        <v>67</v>
      </c>
      <c r="D153" s="9" t="s">
        <v>318</v>
      </c>
      <c r="E153" s="37">
        <v>20925.16</v>
      </c>
      <c r="F153" s="29" t="s">
        <v>374</v>
      </c>
      <c r="G153" s="30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357</v>
      </c>
      <c r="B154" s="9" t="s">
        <v>107</v>
      </c>
      <c r="C154" s="9" t="s">
        <v>67</v>
      </c>
      <c r="D154" s="9" t="s">
        <v>24</v>
      </c>
      <c r="E154" s="37"/>
      <c r="F154" s="2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15.75">
      <c r="A155" s="24" t="s">
        <v>358</v>
      </c>
      <c r="B155" s="9" t="s">
        <v>64</v>
      </c>
      <c r="C155" s="9" t="s">
        <v>67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15.75">
      <c r="A156" s="24" t="s">
        <v>359</v>
      </c>
      <c r="B156" s="9" t="s">
        <v>108</v>
      </c>
      <c r="C156" s="9" t="s">
        <v>73</v>
      </c>
      <c r="D156" s="42">
        <f>E153/E2</f>
        <v>10.474625819692646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47.25">
      <c r="A157" s="38" t="s">
        <v>206</v>
      </c>
      <c r="B157" s="21" t="s">
        <v>104</v>
      </c>
      <c r="C157" s="21" t="s">
        <v>67</v>
      </c>
      <c r="D157" s="21" t="s">
        <v>38</v>
      </c>
      <c r="E157" s="22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207</v>
      </c>
      <c r="B158" s="9" t="s">
        <v>105</v>
      </c>
      <c r="C158" s="9" t="s">
        <v>73</v>
      </c>
      <c r="D158" s="25">
        <f>E159+E163+E167+E171+E175+E179+E183+E187+E191+E195</f>
        <v>30900.6263376</v>
      </c>
      <c r="E158" s="22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31.5">
      <c r="A159" s="24" t="s">
        <v>208</v>
      </c>
      <c r="B159" s="9" t="s">
        <v>106</v>
      </c>
      <c r="C159" s="9" t="s">
        <v>67</v>
      </c>
      <c r="D159" s="9" t="s">
        <v>39</v>
      </c>
      <c r="E159" s="22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 t="s">
        <v>209</v>
      </c>
      <c r="B160" s="9" t="s">
        <v>107</v>
      </c>
      <c r="C160" s="9" t="s">
        <v>67</v>
      </c>
      <c r="D160" s="9" t="s">
        <v>40</v>
      </c>
      <c r="E160" s="22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15.75">
      <c r="A161" s="24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ht="15.75">
      <c r="A162" s="24" t="s">
        <v>211</v>
      </c>
      <c r="B162" s="9" t="s">
        <v>108</v>
      </c>
      <c r="C162" s="9" t="s">
        <v>73</v>
      </c>
      <c r="D162" s="42">
        <f>E159/F159</f>
        <v>2148.426</v>
      </c>
      <c r="E162" s="22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>
      <c r="A163" s="24"/>
      <c r="B163" s="9" t="s">
        <v>106</v>
      </c>
      <c r="C163" s="9" t="s">
        <v>67</v>
      </c>
      <c r="D163" s="9" t="s">
        <v>367</v>
      </c>
      <c r="E163" s="34">
        <f>('[2]ук(2016)'!$M$37+'[2]ук(2016)'!$M$41)*12*'[2]ук(2016)'!$M$3+4427.95</f>
        <v>13118.520337599999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>
      <c r="A164" s="24"/>
      <c r="B164" s="9" t="s">
        <v>107</v>
      </c>
      <c r="C164" s="9" t="s">
        <v>67</v>
      </c>
      <c r="D164" s="9" t="s">
        <v>40</v>
      </c>
      <c r="E164" s="22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>
      <c r="A165" s="24"/>
      <c r="B165" s="9" t="s">
        <v>64</v>
      </c>
      <c r="C165" s="9" t="s">
        <v>67</v>
      </c>
      <c r="D165" s="9" t="s">
        <v>20</v>
      </c>
      <c r="E165" s="22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>
      <c r="A166" s="24"/>
      <c r="B166" s="9" t="s">
        <v>108</v>
      </c>
      <c r="C166" s="9" t="s">
        <v>73</v>
      </c>
      <c r="D166" s="42">
        <f>E163/F163</f>
        <v>13118.520337599999</v>
      </c>
      <c r="E166" s="22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0.75" customHeight="1">
      <c r="A167" s="24" t="s">
        <v>212</v>
      </c>
      <c r="B167" s="9" t="s">
        <v>106</v>
      </c>
      <c r="C167" s="9" t="s">
        <v>67</v>
      </c>
      <c r="D167" s="9" t="s">
        <v>41</v>
      </c>
      <c r="E167" s="37">
        <v>2486.31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15.75">
      <c r="A169" s="24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215</v>
      </c>
      <c r="B170" s="9" t="s">
        <v>108</v>
      </c>
      <c r="C170" s="9" t="s">
        <v>73</v>
      </c>
      <c r="D170" s="42">
        <f>E167/E2</f>
        <v>1.2445862742153475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>
      <c r="A171" s="24" t="s">
        <v>216</v>
      </c>
      <c r="B171" s="9" t="s">
        <v>106</v>
      </c>
      <c r="C171" s="9" t="s">
        <v>67</v>
      </c>
      <c r="D171" s="9" t="s">
        <v>42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15.75">
      <c r="A173" s="24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15.75">
      <c r="A174" s="24" t="s">
        <v>219</v>
      </c>
      <c r="B174" s="9" t="s">
        <v>108</v>
      </c>
      <c r="C174" s="9" t="s">
        <v>73</v>
      </c>
      <c r="D174" s="42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>
      <c r="A175" s="24" t="s">
        <v>220</v>
      </c>
      <c r="B175" s="9" t="s">
        <v>106</v>
      </c>
      <c r="C175" s="9" t="s">
        <v>67</v>
      </c>
      <c r="D175" s="9" t="s">
        <v>43</v>
      </c>
      <c r="E175" s="37">
        <f>866.37</f>
        <v>866.37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15.75">
      <c r="A177" s="24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15.75">
      <c r="A178" s="24" t="s">
        <v>223</v>
      </c>
      <c r="B178" s="9" t="s">
        <v>108</v>
      </c>
      <c r="C178" s="9" t="s">
        <v>73</v>
      </c>
      <c r="D178" s="42">
        <f>E175/E2</f>
        <v>0.43368373629674123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>
      <c r="A179" s="24" t="s">
        <v>224</v>
      </c>
      <c r="B179" s="9" t="s">
        <v>106</v>
      </c>
      <c r="C179" s="9" t="s">
        <v>67</v>
      </c>
      <c r="D179" s="9" t="s">
        <v>311</v>
      </c>
      <c r="E179" s="37">
        <v>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15.75">
      <c r="A181" s="24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228</v>
      </c>
      <c r="B182" s="9" t="s">
        <v>108</v>
      </c>
      <c r="C182" s="9" t="s">
        <v>73</v>
      </c>
      <c r="D182" s="42">
        <f>E179/E2</f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31.5">
      <c r="A183" s="24" t="s">
        <v>229</v>
      </c>
      <c r="B183" s="9" t="s">
        <v>106</v>
      </c>
      <c r="C183" s="9" t="s">
        <v>67</v>
      </c>
      <c r="D183" s="9" t="s">
        <v>44</v>
      </c>
      <c r="E183" s="37">
        <v>7300.05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 t="s">
        <v>226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15.75">
      <c r="A185" s="24" t="s">
        <v>230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 t="s">
        <v>231</v>
      </c>
      <c r="B186" s="9" t="s">
        <v>108</v>
      </c>
      <c r="C186" s="9" t="s">
        <v>73</v>
      </c>
      <c r="D186" s="42">
        <f>E183/E2</f>
        <v>3.6542273614656855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>
      <c r="A187" s="24" t="s">
        <v>232</v>
      </c>
      <c r="B187" s="9" t="s">
        <v>106</v>
      </c>
      <c r="C187" s="9" t="s">
        <v>67</v>
      </c>
      <c r="D187" s="9" t="s">
        <v>45</v>
      </c>
      <c r="E187" s="37">
        <v>204.68</v>
      </c>
      <c r="F187" s="37" t="s">
        <v>319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233</v>
      </c>
      <c r="B188" s="9" t="s">
        <v>107</v>
      </c>
      <c r="C188" s="9" t="s">
        <v>67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15.75">
      <c r="A189" s="24" t="s">
        <v>234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235</v>
      </c>
      <c r="B190" s="9" t="s">
        <v>108</v>
      </c>
      <c r="C190" s="9" t="s">
        <v>73</v>
      </c>
      <c r="D190" s="42">
        <f>E187/E2</f>
        <v>0.10245782650047555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>
      <c r="A191" s="24" t="s">
        <v>236</v>
      </c>
      <c r="B191" s="9" t="s">
        <v>106</v>
      </c>
      <c r="C191" s="9" t="s">
        <v>67</v>
      </c>
      <c r="D191" s="9" t="s">
        <v>46</v>
      </c>
      <c r="E191" s="37">
        <v>4776.27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237</v>
      </c>
      <c r="B192" s="9" t="s">
        <v>107</v>
      </c>
      <c r="C192" s="9" t="s">
        <v>67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15.75">
      <c r="A193" s="24" t="s">
        <v>238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 t="s">
        <v>239</v>
      </c>
      <c r="B194" s="9" t="s">
        <v>108</v>
      </c>
      <c r="C194" s="9" t="s">
        <v>73</v>
      </c>
      <c r="D194" s="42">
        <f>E191/E2</f>
        <v>2.3908845171947744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>
      <c r="A195" s="24"/>
      <c r="B195" s="9" t="s">
        <v>106</v>
      </c>
      <c r="C195" s="9" t="s">
        <v>67</v>
      </c>
      <c r="D195" s="42" t="s">
        <v>365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/>
      <c r="B196" s="9" t="s">
        <v>107</v>
      </c>
      <c r="C196" s="9" t="s">
        <v>67</v>
      </c>
      <c r="D196" s="42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15.75">
      <c r="A197" s="24"/>
      <c r="B197" s="9" t="s">
        <v>64</v>
      </c>
      <c r="C197" s="9" t="s">
        <v>67</v>
      </c>
      <c r="D197" s="42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/>
      <c r="B198" s="9" t="s">
        <v>108</v>
      </c>
      <c r="C198" s="9" t="s">
        <v>73</v>
      </c>
      <c r="D198" s="42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47.25">
      <c r="A199" s="38" t="s">
        <v>274</v>
      </c>
      <c r="B199" s="21" t="s">
        <v>104</v>
      </c>
      <c r="C199" s="21" t="s">
        <v>67</v>
      </c>
      <c r="D199" s="21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8.75">
      <c r="A200" s="24" t="s">
        <v>240</v>
      </c>
      <c r="B200" s="9" t="s">
        <v>105</v>
      </c>
      <c r="C200" s="9" t="s">
        <v>73</v>
      </c>
      <c r="D200" s="9">
        <f>E201+E205+E209+E213+E217+E221+E225+E229+E233+E237</f>
        <v>64767.19</v>
      </c>
      <c r="E200" s="37"/>
      <c r="F200" s="31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31.5">
      <c r="A201" s="24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 t="s">
        <v>270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15.75">
      <c r="A203" s="24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5.75">
      <c r="A204" s="24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>
      <c r="A205" s="24" t="s">
        <v>244</v>
      </c>
      <c r="B205" s="9" t="s">
        <v>106</v>
      </c>
      <c r="C205" s="9" t="s">
        <v>67</v>
      </c>
      <c r="D205" s="9" t="s">
        <v>50</v>
      </c>
      <c r="E205" s="37">
        <v>2267.78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15.75">
      <c r="A207" s="24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247</v>
      </c>
      <c r="B208" s="9" t="s">
        <v>108</v>
      </c>
      <c r="C208" s="9" t="s">
        <v>73</v>
      </c>
      <c r="D208" s="42">
        <f>E205/E2</f>
        <v>1.1351954747960156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>
      <c r="A209" s="24" t="s">
        <v>248</v>
      </c>
      <c r="B209" s="9" t="s">
        <v>106</v>
      </c>
      <c r="C209" s="9" t="s">
        <v>67</v>
      </c>
      <c r="D209" s="9" t="s">
        <v>49</v>
      </c>
      <c r="E209" s="37">
        <v>16928.72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15.75">
      <c r="A211" s="24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 t="s">
        <v>251</v>
      </c>
      <c r="B212" s="9" t="s">
        <v>108</v>
      </c>
      <c r="C212" s="9" t="s">
        <v>73</v>
      </c>
      <c r="D212" s="42">
        <f>E209/E2</f>
        <v>8.474105221004155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31.5">
      <c r="A213" s="24" t="s">
        <v>252</v>
      </c>
      <c r="B213" s="9" t="s">
        <v>106</v>
      </c>
      <c r="C213" s="9" t="s">
        <v>67</v>
      </c>
      <c r="D213" s="9" t="s">
        <v>275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5.75">
      <c r="A214" s="24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15.75">
      <c r="A215" s="24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>
      <c r="A216" s="24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31.5">
      <c r="A217" s="24" t="s">
        <v>256</v>
      </c>
      <c r="B217" s="9" t="s">
        <v>106</v>
      </c>
      <c r="C217" s="9" t="s">
        <v>67</v>
      </c>
      <c r="D217" s="9" t="s">
        <v>325</v>
      </c>
      <c r="E217" s="37">
        <v>93.24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>
      <c r="A218" s="24" t="s">
        <v>257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15.75">
      <c r="A219" s="24" t="s">
        <v>258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259</v>
      </c>
      <c r="B220" s="9" t="s">
        <v>108</v>
      </c>
      <c r="C220" s="9" t="s">
        <v>73</v>
      </c>
      <c r="D220" s="42">
        <f>E217/E2</f>
        <v>0.046673674725934824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31.5">
      <c r="A221" s="24" t="s">
        <v>260</v>
      </c>
      <c r="B221" s="9" t="s">
        <v>106</v>
      </c>
      <c r="C221" s="9" t="s">
        <v>67</v>
      </c>
      <c r="D221" s="9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261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15.75">
      <c r="A223" s="24" t="s">
        <v>262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263</v>
      </c>
      <c r="B224" s="9" t="s">
        <v>108</v>
      </c>
      <c r="C224" s="9" t="s">
        <v>73</v>
      </c>
      <c r="D224" s="42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>
      <c r="A225" s="24" t="s">
        <v>264</v>
      </c>
      <c r="B225" s="9" t="s">
        <v>106</v>
      </c>
      <c r="C225" s="9" t="s">
        <v>67</v>
      </c>
      <c r="D225" s="9" t="s">
        <v>0</v>
      </c>
      <c r="E225" s="37">
        <v>1275.87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265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15.75">
      <c r="A227" s="24" t="s">
        <v>266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267</v>
      </c>
      <c r="B228" s="9" t="s">
        <v>108</v>
      </c>
      <c r="C228" s="9" t="s">
        <v>73</v>
      </c>
      <c r="D228" s="42">
        <f>E225/E2</f>
        <v>0.6386694698903739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>
      <c r="A229" s="24" t="s">
        <v>269</v>
      </c>
      <c r="B229" s="9" t="s">
        <v>106</v>
      </c>
      <c r="C229" s="9" t="s">
        <v>67</v>
      </c>
      <c r="D229" s="9" t="s">
        <v>51</v>
      </c>
      <c r="E229" s="37">
        <v>44201.58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 t="s">
        <v>271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15.75">
      <c r="A231" s="24" t="s">
        <v>272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 t="s">
        <v>273</v>
      </c>
      <c r="B232" s="9" t="s">
        <v>108</v>
      </c>
      <c r="C232" s="9" t="s">
        <v>73</v>
      </c>
      <c r="D232" s="42">
        <f>E229/E2</f>
        <v>22.126235170446012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>
      <c r="A233" s="24" t="s">
        <v>276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277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15.75">
      <c r="A235" s="24" t="s">
        <v>278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279</v>
      </c>
      <c r="B236" s="9" t="s">
        <v>108</v>
      </c>
      <c r="C236" s="9" t="s">
        <v>73</v>
      </c>
      <c r="D236" s="42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>
      <c r="A237" s="24" t="s">
        <v>360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320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361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15.75">
      <c r="A239" s="24" t="s">
        <v>362</v>
      </c>
      <c r="B239" s="9" t="s">
        <v>64</v>
      </c>
      <c r="C239" s="9" t="s">
        <v>67</v>
      </c>
      <c r="D239" s="9" t="s">
        <v>312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363</v>
      </c>
      <c r="B240" s="9" t="s">
        <v>108</v>
      </c>
      <c r="C240" s="9" t="s">
        <v>73</v>
      </c>
      <c r="D240" s="42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15.75">
      <c r="A241" s="24"/>
      <c r="B241" s="21" t="s">
        <v>268</v>
      </c>
      <c r="C241" s="9" t="s">
        <v>73</v>
      </c>
      <c r="D241" s="32">
        <f>SUM(D28,D34,D60,D66,D72,D78,D84,D90,D100,D158,D200)</f>
        <v>243048.27633760002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6" t="s">
        <v>280</v>
      </c>
      <c r="B242" s="46"/>
      <c r="C242" s="46"/>
      <c r="D242" s="46"/>
    </row>
    <row r="243" spans="1:4" ht="15.75">
      <c r="A243" s="7" t="s">
        <v>281</v>
      </c>
      <c r="B243" s="8" t="s">
        <v>282</v>
      </c>
      <c r="C243" s="8" t="s">
        <v>283</v>
      </c>
      <c r="D243" s="44">
        <f>'[1]Управл 2017'!$AA$19</f>
        <v>1</v>
      </c>
    </row>
    <row r="244" spans="1:4" ht="15.75">
      <c r="A244" s="7" t="s">
        <v>284</v>
      </c>
      <c r="B244" s="8" t="s">
        <v>285</v>
      </c>
      <c r="C244" s="8" t="s">
        <v>283</v>
      </c>
      <c r="D244" s="44">
        <f>'[1]Управл 2017'!$AB$19</f>
        <v>1</v>
      </c>
    </row>
    <row r="245" spans="1:4" ht="15.75">
      <c r="A245" s="7" t="s">
        <v>286</v>
      </c>
      <c r="B245" s="8" t="s">
        <v>287</v>
      </c>
      <c r="C245" s="8" t="s">
        <v>283</v>
      </c>
      <c r="D245" s="8">
        <v>0</v>
      </c>
    </row>
    <row r="246" spans="1:4" ht="15.75">
      <c r="A246" s="7" t="s">
        <v>288</v>
      </c>
      <c r="B246" s="8" t="s">
        <v>289</v>
      </c>
      <c r="C246" s="8" t="s">
        <v>73</v>
      </c>
      <c r="D246" s="40">
        <v>-31343.94</v>
      </c>
    </row>
    <row r="247" spans="1:4" ht="15.75">
      <c r="A247" s="46" t="s">
        <v>290</v>
      </c>
      <c r="B247" s="46"/>
      <c r="C247" s="46"/>
      <c r="D247" s="46"/>
    </row>
    <row r="248" spans="1:4" ht="15.75">
      <c r="A248" s="7" t="s">
        <v>291</v>
      </c>
      <c r="B248" s="8" t="s">
        <v>72</v>
      </c>
      <c r="C248" s="8" t="s">
        <v>73</v>
      </c>
      <c r="D248" s="8">
        <v>0</v>
      </c>
    </row>
    <row r="249" spans="1:4" ht="15.75">
      <c r="A249" s="7" t="s">
        <v>292</v>
      </c>
      <c r="B249" s="8" t="s">
        <v>74</v>
      </c>
      <c r="C249" s="8" t="s">
        <v>73</v>
      </c>
      <c r="D249" s="8">
        <v>0</v>
      </c>
    </row>
    <row r="250" spans="1:4" ht="15.75">
      <c r="A250" s="7" t="s">
        <v>293</v>
      </c>
      <c r="B250" s="8" t="s">
        <v>76</v>
      </c>
      <c r="C250" s="8" t="s">
        <v>73</v>
      </c>
      <c r="D250" s="8">
        <v>0</v>
      </c>
    </row>
    <row r="251" spans="1:4" ht="15.75">
      <c r="A251" s="7" t="s">
        <v>294</v>
      </c>
      <c r="B251" s="8" t="s">
        <v>99</v>
      </c>
      <c r="C251" s="8" t="s">
        <v>73</v>
      </c>
      <c r="D251" s="8">
        <v>0</v>
      </c>
    </row>
    <row r="252" spans="1:4" ht="15.75">
      <c r="A252" s="7" t="s">
        <v>295</v>
      </c>
      <c r="B252" s="8" t="s">
        <v>296</v>
      </c>
      <c r="C252" s="8" t="s">
        <v>73</v>
      </c>
      <c r="D252" s="8">
        <v>0</v>
      </c>
    </row>
    <row r="253" spans="1:4" ht="15.75">
      <c r="A253" s="7" t="s">
        <v>297</v>
      </c>
      <c r="B253" s="8" t="s">
        <v>101</v>
      </c>
      <c r="C253" s="8" t="s">
        <v>73</v>
      </c>
      <c r="D253" s="8">
        <v>0</v>
      </c>
    </row>
    <row r="254" spans="1:4" ht="15.75">
      <c r="A254" s="46" t="s">
        <v>298</v>
      </c>
      <c r="B254" s="46"/>
      <c r="C254" s="46"/>
      <c r="D254" s="46"/>
    </row>
    <row r="255" spans="1:4" ht="15.75">
      <c r="A255" s="7" t="s">
        <v>299</v>
      </c>
      <c r="B255" s="8" t="s">
        <v>282</v>
      </c>
      <c r="C255" s="8" t="s">
        <v>283</v>
      </c>
      <c r="D255" s="8">
        <v>0</v>
      </c>
    </row>
    <row r="256" spans="1:4" ht="15.75">
      <c r="A256" s="7" t="s">
        <v>300</v>
      </c>
      <c r="B256" s="8" t="s">
        <v>285</v>
      </c>
      <c r="C256" s="8" t="s">
        <v>283</v>
      </c>
      <c r="D256" s="8">
        <v>0</v>
      </c>
    </row>
    <row r="257" spans="1:4" ht="15.75">
      <c r="A257" s="7" t="s">
        <v>301</v>
      </c>
      <c r="B257" s="8" t="s">
        <v>302</v>
      </c>
      <c r="C257" s="8" t="s">
        <v>283</v>
      </c>
      <c r="D257" s="8">
        <v>0</v>
      </c>
    </row>
    <row r="258" spans="1:4" ht="15.75">
      <c r="A258" s="7" t="s">
        <v>303</v>
      </c>
      <c r="B258" s="8" t="s">
        <v>289</v>
      </c>
      <c r="C258" s="8" t="s">
        <v>73</v>
      </c>
      <c r="D258" s="8">
        <v>0</v>
      </c>
    </row>
    <row r="259" spans="1:4" ht="15.75">
      <c r="A259" s="46" t="s">
        <v>304</v>
      </c>
      <c r="B259" s="46"/>
      <c r="C259" s="46"/>
      <c r="D259" s="46"/>
    </row>
    <row r="260" spans="1:4" ht="15.75">
      <c r="A260" s="7" t="s">
        <v>305</v>
      </c>
      <c r="B260" s="8" t="s">
        <v>306</v>
      </c>
      <c r="C260" s="8" t="s">
        <v>283</v>
      </c>
      <c r="D260" s="8">
        <v>21</v>
      </c>
    </row>
    <row r="261" spans="1:5" ht="15.75">
      <c r="A261" s="7" t="s">
        <v>307</v>
      </c>
      <c r="B261" s="8" t="s">
        <v>308</v>
      </c>
      <c r="C261" s="8" t="s">
        <v>283</v>
      </c>
      <c r="D261" s="8">
        <v>3</v>
      </c>
      <c r="E261" s="3" t="s">
        <v>366</v>
      </c>
    </row>
    <row r="262" spans="1:4" ht="31.5">
      <c r="A262" s="7" t="s">
        <v>309</v>
      </c>
      <c r="B262" s="8" t="s">
        <v>310</v>
      </c>
      <c r="C262" s="8" t="s">
        <v>73</v>
      </c>
      <c r="D262" s="8">
        <v>28800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2020-03-27T05:34:06Z</dcterms:modified>
  <cp:category/>
  <cp:version/>
  <cp:contentType/>
  <cp:contentStatus/>
</cp:coreProperties>
</file>