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<sst xmlns="http://schemas.openxmlformats.org/spreadsheetml/2006/main" count="940" uniqueCount="377">
  <si>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</si>
  <si>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</si>
  <si>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</si>
  <si>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</si>
  <si>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</si>
  <si>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</si>
  <si>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</si>
  <si>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</si>
  <si>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</si>
  <si>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</si>
  <si>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</si>
  <si>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</si>
  <si>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</si>
  <si>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</si>
  <si>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</si>
  <si>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</si>
  <si>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</si>
  <si>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</si>
  <si>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</si>
  <si>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</si>
  <si>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</si>
  <si>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</si>
  <si>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</si>
  <si>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</si>
  <si>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</si>
  <si>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</si>
  <si>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</si>
  <si>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</si>
  <si>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</si>
  <si>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</si>
  <si>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</si>
  <si>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</si>
  <si>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</si>
  <si>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</si>
  <si>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</si>
  <si>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</si>
  <si>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</si>
  <si>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</si>
  <si>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</si>
  <si>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</si>
  <si>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</si>
  <si>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</si>
  <si>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</si>
  <si>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</si>
  <si>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</si>
  <si>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</si>
  <si>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</si>
  <si>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</si>
  <si>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</si>
  <si>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</si>
  <si>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</si>
  <si>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</si>
  <si>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</si>
  <si>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</si>
  <si>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</si>
  <si>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</si>
  <si>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</si>
  <si>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</si>
  <si>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</si>
  <si>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</si>
  <si>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</si>
  <si>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</si>
  <si>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</si>
  <si>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</si>
  <si>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</si>
  <si>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</si>
  <si>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</si>
  <si>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</si>
  <si>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</si>
  <si>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</si>
  <si>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</si>
  <si>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</si>
  <si>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</si>
  <si>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</si>
  <si>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</si>
  <si>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</si>
  <si>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</si>
  <si>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</si>
  <si>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</si>
  <si>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</si>
  <si>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</si>
  <si>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</si>
  <si>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</si>
  <si>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</si>
  <si>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</si>
  <si>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</si>
  <si>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</si>
  <si>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</si>
  <si>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</si>
  <si>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</si>
  <si>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</si>
  <si>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</si>
  <si>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</si>
  <si>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</si>
  <si>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</si>
  <si>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</si>
  <si>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</si>
  <si>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</si>
  <si>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</si>
  <si>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</si>
  <si>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</si>
  <si>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</si>
  <si>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</si>
  <si>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</si>
  <si>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</si>
  <si>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</si>
  <si>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</si>
  <si>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</si>
  <si>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</si>
  <si>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</si>
  <si>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</si>
  <si>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</si>
  <si>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</si>
  <si>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</si>
  <si>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</si>
  <si>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</si>
  <si>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</si>
  <si>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</si>
  <si>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</si>
  <si>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</si>
  <si>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</si>
  <si>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</si>
  <si>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</si>
  <si>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</si>
  <si>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</si>
  <si>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</si>
  <si>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</si>
  <si>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</si>
  <si>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</si>
  <si>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</si>
  <si>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</si>
  <si>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</si>
  <si>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</si>
  <si>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</si>
  <si>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</si>
  <si>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</si>
  <si>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</si>
  <si>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</si>
  <si>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</si>
  <si>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</si>
  <si>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</si>
  <si>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</si>
  <si>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</si>
  <si>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</si>
  <si>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</si>
  <si>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</si>
  <si>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санузел - 1 раз в год; кухня - 2 раза в год</t>
  </si>
  <si>
    <t>21.9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</si>
  <si>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</si>
  <si>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</si>
  <si>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</si>
  <si>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</si>
  <si>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</si>
  <si>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</si>
  <si>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</si>
  <si>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</si>
  <si>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</si>
  <si>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</si>
  <si>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</si>
  <si>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</si>
  <si>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</si>
  <si>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</si>
  <si>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</si>
  <si>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</si>
  <si>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</si>
  <si>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</si>
  <si>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</si>
  <si>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</si>
  <si>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</si>
  <si>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</si>
  <si>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</si>
  <si>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</si>
  <si>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</si>
  <si>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</si>
  <si>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</si>
  <si>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</si>
  <si>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</si>
  <si>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</si>
  <si>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</si>
  <si>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</si>
  <si>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</si>
  <si>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</si>
  <si>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</si>
  <si>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</si>
  <si>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</si>
  <si>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</si>
  <si>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</si>
  <si>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</si>
  <si>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</si>
  <si>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</si>
  <si>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</si>
  <si>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</si>
  <si>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</si>
  <si>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</si>
  <si>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</si>
  <si>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</si>
  <si>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</si>
  <si>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</si>
  <si>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</si>
  <si>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</si>
  <si>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</si>
  <si>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</si>
  <si>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</si>
  <si>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</si>
  <si>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</si>
  <si>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</si>
  <si>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</si>
  <si>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</si>
  <si>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</si>
  <si>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</si>
  <si>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</si>
  <si>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</si>
  <si>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</si>
  <si>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</si>
  <si>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</si>
  <si>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</si>
  <si>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</si>
  <si>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</si>
  <si>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</si>
  <si>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</si>
  <si>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</si>
  <si>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</si>
  <si>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</si>
  <si>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</si>
  <si>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</si>
  <si>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</si>
  <si>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</si>
  <si>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</si>
  <si>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</si>
  <si>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</si>
  <si>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</si>
  <si>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</si>
  <si>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</si>
  <si>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</si>
  <si>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</si>
  <si>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</si>
  <si>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</si>
  <si>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</si>
  <si>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</si>
  <si>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</si>
  <si>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</si>
  <si>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</si>
  <si>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</si>
  <si>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</si>
  <si>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</si>
  <si>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</si>
  <si>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</si>
  <si>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</si>
  <si>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</si>
  <si>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</si>
  <si>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</si>
  <si>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</si>
  <si>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</si>
  <si>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</si>
  <si>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</si>
  <si>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</si>
  <si>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</si>
  <si>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</si>
  <si>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</si>
  <si>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</si>
  <si>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</si>
  <si>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</si>
  <si>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</si>
  <si>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</si>
  <si>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</si>
  <si>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</si>
  <si>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делить на площадь подвала</t>
  </si>
  <si>
    <t>Содержание и ремонт систем водоотвода</t>
  </si>
  <si>
    <t xml:space="preserve">м2 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</si>
  <si>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</si>
  <si>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</si>
  <si>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</si>
  <si>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</si>
  <si>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</si>
  <si>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</si>
  <si>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</si>
  <si>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</si>
  <si>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</si>
  <si>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</si>
  <si>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</si>
  <si>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</si>
  <si>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</si>
  <si>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</si>
  <si>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</si>
  <si>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</si>
  <si>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</si>
  <si>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</si>
  <si>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</si>
  <si>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</si>
  <si>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</si>
  <si>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</si>
  <si>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</si>
  <si>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</si>
  <si>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</si>
  <si>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</si>
  <si>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</si>
  <si>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</si>
  <si>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</si>
  <si>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</si>
  <si>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</si>
  <si>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</si>
  <si>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</si>
  <si>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</si>
  <si>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</si>
  <si>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</si>
  <si>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</si>
  <si>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</si>
  <si>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</si>
  <si>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</si>
  <si>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</si>
  <si>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</si>
  <si>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</si>
  <si>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</si>
  <si>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</si>
  <si>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</si>
  <si>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</si>
  <si>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</si>
  <si>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</si>
  <si>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</si>
  <si>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</si>
  <si>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</si>
  <si>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</si>
  <si>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</si>
  <si>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</si>
  <si>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</si>
  <si>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</si>
  <si>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23.10.12</t>
  </si>
  <si>
    <t>24.10.12</t>
  </si>
  <si>
    <t>25.10.12</t>
  </si>
  <si>
    <t>26.10.12</t>
  </si>
  <si>
    <t>23.10.13</t>
  </si>
  <si>
    <t>24.10.13</t>
  </si>
  <si>
    <t>25.10.13</t>
  </si>
  <si>
    <t>26.10.13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</si>
  <si>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</si>
  <si>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</si>
  <si>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</si>
  <si>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</si>
  <si>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</si>
  <si>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</si>
  <si>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</si>
  <si>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</si>
  <si>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</si>
  <si>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</si>
  <si>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</si>
  <si>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</si>
  <si>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</si>
  <si>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</si>
  <si>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</si>
  <si>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</si>
  <si>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</si>
  <si>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</si>
  <si>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</si>
  <si>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</si>
  <si>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</si>
  <si>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</si>
  <si>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</si>
  <si>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</si>
  <si>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</si>
  <si>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</si>
  <si>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</si>
  <si>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</si>
  <si>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</si>
  <si>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22.12</t>
  </si>
  <si>
    <t>абоненсткий</t>
  </si>
  <si>
    <t>везде ставить 0</t>
  </si>
  <si>
    <t>ярлыкова</t>
  </si>
  <si>
    <t>Обследование спец. организациями</t>
  </si>
  <si>
    <t>Ремонт и обслуживание, поверка кол.приборов учёта холодной воды</t>
  </si>
  <si>
    <t>ремонт и обслуживание ежемесячно, поверка 1 раз в 4 года</t>
  </si>
  <si>
    <t>Ремонт и обслуживание, поверка кол.приборов учёта тепловой энергии</t>
  </si>
  <si>
    <t>Мехуборка (асфальт) в зимний период</t>
  </si>
  <si>
    <t>Отчет об исполнении управляющей организацией ООО "УК "Слобода" договора управления за 2019 год по дому № 36  ул. Гагарина в г. Липецке</t>
  </si>
  <si>
    <t>31.03.2020 г.</t>
  </si>
  <si>
    <t>01.01.2019 г.</t>
  </si>
  <si>
    <t>31.12.2019 г.</t>
  </si>
  <si>
    <t>демидова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</si>
</sst>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2" fontId="49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top" wrapText="1"/>
    </xf>
    <xf numFmtId="182" fontId="48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43;&#1072;&#1075;&#1072;&#1088;&#1080;&#1085;&#1072;,%20&#1076;.%2036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17">
          <cell r="P17">
            <v>23482.368000000002</v>
          </cell>
          <cell r="U17">
            <v>26643.456</v>
          </cell>
          <cell r="AB17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K3">
            <v>2508</v>
          </cell>
        </row>
        <row r="37">
          <cell r="K37">
            <v>0.141089</v>
          </cell>
        </row>
        <row r="41">
          <cell r="K41">
            <v>0.147673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0.26</v>
          </cell>
        </row>
        <row r="24">
          <cell r="D24">
            <v>-32778.97550399997</v>
          </cell>
        </row>
        <row r="25">
          <cell r="D25">
            <v>60707.24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K124">
            <v>142956.993168</v>
          </cell>
        </row>
        <row r="125">
          <cell r="K125">
            <v>156387.99528000012</v>
          </cell>
        </row>
        <row r="126">
          <cell r="K126">
            <v>36879.6384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pane ySplit="2" topLeftCell="A6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4.28125" style="2" customWidth="1"/>
    <col min="4" max="4" width="62.7109375" style="2" customWidth="1"/>
    <col min="5" max="5" width="20.00390625" style="10" hidden="1" customWidth="1"/>
    <col min="6" max="6" width="17.8515625" style="38" hidden="1" customWidth="1"/>
    <col min="7" max="7" width="12.7109375" style="31" hidden="1" customWidth="1"/>
    <col min="8" max="8" width="9.140625" style="31" hidden="1" customWidth="1"/>
    <col min="9" max="9" width="0" style="2" hidden="1" customWidth="1"/>
    <col min="10" max="22" width="9.140625" style="2" customWidth="1"/>
    <col min="23" max="16384" width="9.140625" style="3" customWidth="1"/>
  </cols>
  <sheetData>
    <row r="1" ht="15.75">
      <c r="E1" s="10" t="s">
        <v>236</v>
      </c>
    </row>
    <row r="2" spans="1:22" s="5" customFormat="1" ht="33.75" customHeight="1">
      <c r="A2" s="47" t="s">
        <v>372</v>
      </c>
      <c r="B2" s="47"/>
      <c r="C2" s="47"/>
      <c r="D2" s="47"/>
      <c r="E2" s="20">
        <v>2508</v>
      </c>
      <c r="F2" s="14"/>
      <c r="G2" s="26"/>
      <c r="H2" s="2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60</v>
      </c>
      <c r="B4" s="7" t="s">
        <v>61</v>
      </c>
      <c r="C4" s="7" t="s">
        <v>62</v>
      </c>
      <c r="D4" s="7" t="s">
        <v>63</v>
      </c>
    </row>
    <row r="5" spans="1:4" ht="15.75">
      <c r="A5" s="6" t="s">
        <v>66</v>
      </c>
      <c r="B5" s="7" t="s">
        <v>64</v>
      </c>
      <c r="C5" s="7" t="s">
        <v>65</v>
      </c>
      <c r="D5" s="8" t="s">
        <v>373</v>
      </c>
    </row>
    <row r="6" spans="1:4" ht="15.75">
      <c r="A6" s="6" t="s">
        <v>67</v>
      </c>
      <c r="B6" s="7" t="s">
        <v>68</v>
      </c>
      <c r="C6" s="7" t="s">
        <v>65</v>
      </c>
      <c r="D6" s="8" t="s">
        <v>374</v>
      </c>
    </row>
    <row r="7" spans="1:4" ht="15.75">
      <c r="A7" s="6" t="s">
        <v>54</v>
      </c>
      <c r="B7" s="7" t="s">
        <v>69</v>
      </c>
      <c r="C7" s="7" t="s">
        <v>65</v>
      </c>
      <c r="D7" s="8" t="s">
        <v>375</v>
      </c>
    </row>
    <row r="8" spans="1:4" ht="42.75" customHeight="1">
      <c r="A8" s="46" t="s">
        <v>101</v>
      </c>
      <c r="B8" s="46"/>
      <c r="C8" s="46"/>
      <c r="D8" s="46"/>
    </row>
    <row r="9" spans="1:4" ht="15.75">
      <c r="A9" s="6" t="s">
        <v>55</v>
      </c>
      <c r="B9" s="7" t="s">
        <v>70</v>
      </c>
      <c r="C9" s="7" t="s">
        <v>71</v>
      </c>
      <c r="D9" s="40">
        <f>'[3]по форме'!$D$23</f>
        <v>0.26</v>
      </c>
    </row>
    <row r="10" spans="1:5" ht="15.75">
      <c r="A10" s="6" t="s">
        <v>56</v>
      </c>
      <c r="B10" s="7" t="s">
        <v>72</v>
      </c>
      <c r="C10" s="7" t="s">
        <v>71</v>
      </c>
      <c r="D10" s="40">
        <f>'[3]по форме'!$D$24</f>
        <v>-32778.97550399997</v>
      </c>
      <c r="E10" s="28"/>
    </row>
    <row r="11" spans="1:4" ht="15.75">
      <c r="A11" s="6" t="s">
        <v>73</v>
      </c>
      <c r="B11" s="7" t="s">
        <v>74</v>
      </c>
      <c r="C11" s="7" t="s">
        <v>71</v>
      </c>
      <c r="D11" s="40">
        <f>'[3]по форме'!$D$25</f>
        <v>60707.24</v>
      </c>
    </row>
    <row r="12" spans="1:4" ht="31.5">
      <c r="A12" s="6" t="s">
        <v>75</v>
      </c>
      <c r="B12" s="7" t="s">
        <v>76</v>
      </c>
      <c r="C12" s="7" t="s">
        <v>71</v>
      </c>
      <c r="D12" s="36">
        <f>D13+D14+D15</f>
        <v>336224.6268480001</v>
      </c>
    </row>
    <row r="13" spans="1:5" ht="15.75">
      <c r="A13" s="6" t="s">
        <v>92</v>
      </c>
      <c r="B13" s="9" t="s">
        <v>77</v>
      </c>
      <c r="C13" s="7" t="s">
        <v>71</v>
      </c>
      <c r="D13" s="36">
        <f>'[4]УК 2019'!$K$125</f>
        <v>156387.99528000012</v>
      </c>
      <c r="E13" s="29"/>
    </row>
    <row r="14" spans="1:4" ht="15.75">
      <c r="A14" s="6" t="s">
        <v>93</v>
      </c>
      <c r="B14" s="9" t="s">
        <v>78</v>
      </c>
      <c r="C14" s="7" t="s">
        <v>71</v>
      </c>
      <c r="D14" s="36">
        <f>'[4]УК 2019'!$K$124</f>
        <v>142956.993168</v>
      </c>
    </row>
    <row r="15" spans="1:4" ht="15.75">
      <c r="A15" s="6" t="s">
        <v>94</v>
      </c>
      <c r="B15" s="9" t="s">
        <v>79</v>
      </c>
      <c r="C15" s="7" t="s">
        <v>71</v>
      </c>
      <c r="D15" s="36">
        <f>'[4]УК 2019'!$K$126</f>
        <v>36879.6384</v>
      </c>
    </row>
    <row r="16" spans="1:6" ht="15.75">
      <c r="A16" s="9" t="s">
        <v>80</v>
      </c>
      <c r="B16" s="9" t="s">
        <v>81</v>
      </c>
      <c r="C16" s="9" t="s">
        <v>71</v>
      </c>
      <c r="D16" s="41">
        <f>D17</f>
        <v>304744.16684800014</v>
      </c>
      <c r="E16" s="10">
        <v>306956.47</v>
      </c>
      <c r="F16" s="38" t="s">
        <v>376</v>
      </c>
    </row>
    <row r="17" spans="1:4" ht="31.5">
      <c r="A17" s="9" t="s">
        <v>57</v>
      </c>
      <c r="B17" s="9" t="s">
        <v>95</v>
      </c>
      <c r="C17" s="9" t="s">
        <v>71</v>
      </c>
      <c r="D17" s="25">
        <f>D12-D25+D250+D266</f>
        <v>304744.16684800014</v>
      </c>
    </row>
    <row r="18" spans="1:4" ht="31.5">
      <c r="A18" s="9" t="s">
        <v>82</v>
      </c>
      <c r="B18" s="9" t="s">
        <v>96</v>
      </c>
      <c r="C18" s="9" t="s">
        <v>71</v>
      </c>
      <c r="D18" s="25">
        <v>0</v>
      </c>
    </row>
    <row r="19" spans="1:4" ht="15.75">
      <c r="A19" s="9" t="s">
        <v>58</v>
      </c>
      <c r="B19" s="9" t="s">
        <v>83</v>
      </c>
      <c r="C19" s="9" t="s">
        <v>71</v>
      </c>
      <c r="D19" s="25">
        <v>0</v>
      </c>
    </row>
    <row r="20" spans="1:4" ht="15.75">
      <c r="A20" s="9" t="s">
        <v>59</v>
      </c>
      <c r="B20" s="9" t="s">
        <v>84</v>
      </c>
      <c r="C20" s="9" t="s">
        <v>71</v>
      </c>
      <c r="D20" s="25">
        <v>0</v>
      </c>
    </row>
    <row r="21" spans="1:4" ht="15.75">
      <c r="A21" s="9" t="s">
        <v>85</v>
      </c>
      <c r="B21" s="9" t="s">
        <v>86</v>
      </c>
      <c r="C21" s="9" t="s">
        <v>71</v>
      </c>
      <c r="D21" s="25">
        <v>0</v>
      </c>
    </row>
    <row r="22" spans="1:4" ht="15.75">
      <c r="A22" s="9" t="s">
        <v>87</v>
      </c>
      <c r="B22" s="9" t="s">
        <v>88</v>
      </c>
      <c r="C22" s="9" t="s">
        <v>71</v>
      </c>
      <c r="D22" s="25">
        <f>D16+D10+D9</f>
        <v>271965.4513440002</v>
      </c>
    </row>
    <row r="23" spans="1:4" ht="15.75">
      <c r="A23" s="9" t="s">
        <v>89</v>
      </c>
      <c r="B23" s="9" t="s">
        <v>97</v>
      </c>
      <c r="C23" s="9" t="s">
        <v>71</v>
      </c>
      <c r="D23" s="25">
        <v>0</v>
      </c>
    </row>
    <row r="24" spans="1:4" ht="15.75">
      <c r="A24" s="9" t="s">
        <v>90</v>
      </c>
      <c r="B24" s="9" t="s">
        <v>98</v>
      </c>
      <c r="C24" s="9" t="s">
        <v>71</v>
      </c>
      <c r="D24" s="25">
        <f>D22-D245</f>
        <v>-16984.268655999855</v>
      </c>
    </row>
    <row r="25" spans="1:5" ht="15.75">
      <c r="A25" s="9" t="s">
        <v>91</v>
      </c>
      <c r="B25" s="9" t="s">
        <v>99</v>
      </c>
      <c r="C25" s="9" t="s">
        <v>71</v>
      </c>
      <c r="D25" s="25">
        <v>89944.63</v>
      </c>
      <c r="E25" s="28"/>
    </row>
    <row r="26" spans="1:22" s="11" customFormat="1" ht="35.25" customHeight="1">
      <c r="A26" s="48" t="s">
        <v>100</v>
      </c>
      <c r="B26" s="48"/>
      <c r="C26" s="48"/>
      <c r="D26" s="48"/>
      <c r="E26" s="10"/>
      <c r="F26" s="38"/>
      <c r="G26" s="31"/>
      <c r="H26" s="3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15" customFormat="1" ht="31.5">
      <c r="A27" s="12" t="s">
        <v>111</v>
      </c>
      <c r="B27" s="13" t="s">
        <v>102</v>
      </c>
      <c r="C27" s="13" t="s">
        <v>65</v>
      </c>
      <c r="D27" s="13" t="s">
        <v>8</v>
      </c>
      <c r="E27" s="20"/>
      <c r="F27" s="14"/>
      <c r="G27" s="26"/>
      <c r="H27" s="26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8" customFormat="1" ht="15.75">
      <c r="A28" s="16" t="s">
        <v>107</v>
      </c>
      <c r="B28" s="17" t="s">
        <v>103</v>
      </c>
      <c r="C28" s="17" t="s">
        <v>71</v>
      </c>
      <c r="D28" s="17">
        <f>E28</f>
        <v>26643.456</v>
      </c>
      <c r="E28" s="30">
        <f>'[1]Управл 2017'!$U$17</f>
        <v>26643.456</v>
      </c>
      <c r="F28" s="38"/>
      <c r="G28" s="31"/>
      <c r="H28" s="31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s="18" customFormat="1" ht="31.5">
      <c r="A29" s="16" t="s">
        <v>108</v>
      </c>
      <c r="B29" s="17" t="s">
        <v>104</v>
      </c>
      <c r="C29" s="17" t="s">
        <v>65</v>
      </c>
      <c r="D29" s="17" t="s">
        <v>4</v>
      </c>
      <c r="E29" s="20"/>
      <c r="F29" s="38"/>
      <c r="G29" s="31"/>
      <c r="H29" s="31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</row>
    <row r="30" spans="1:22" s="18" customFormat="1" ht="15.75">
      <c r="A30" s="16" t="s">
        <v>109</v>
      </c>
      <c r="B30" s="17" t="s">
        <v>105</v>
      </c>
      <c r="C30" s="17" t="s">
        <v>65</v>
      </c>
      <c r="D30" s="17" t="s">
        <v>9</v>
      </c>
      <c r="E30" s="20"/>
      <c r="F30" s="38"/>
      <c r="G30" s="31"/>
      <c r="H30" s="31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</row>
    <row r="31" spans="1:22" s="18" customFormat="1" ht="15.75">
      <c r="A31" s="16" t="s">
        <v>110</v>
      </c>
      <c r="B31" s="17" t="s">
        <v>62</v>
      </c>
      <c r="C31" s="17" t="s">
        <v>65</v>
      </c>
      <c r="D31" s="17" t="s">
        <v>10</v>
      </c>
      <c r="E31" s="20"/>
      <c r="F31" s="38"/>
      <c r="G31" s="31"/>
      <c r="H31" s="31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</row>
    <row r="32" spans="1:22" s="18" customFormat="1" ht="15.75">
      <c r="A32" s="16" t="s">
        <v>112</v>
      </c>
      <c r="B32" s="17" t="s">
        <v>106</v>
      </c>
      <c r="C32" s="17" t="s">
        <v>71</v>
      </c>
      <c r="D32" s="42">
        <f>E28/E2</f>
        <v>10.623387559808611</v>
      </c>
      <c r="E32" s="20"/>
      <c r="F32" s="38"/>
      <c r="G32" s="31"/>
      <c r="H32" s="31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2" s="21" customFormat="1" ht="31.5">
      <c r="A33" s="39" t="s">
        <v>113</v>
      </c>
      <c r="B33" s="19" t="s">
        <v>102</v>
      </c>
      <c r="C33" s="19" t="s">
        <v>65</v>
      </c>
      <c r="D33" s="19" t="s">
        <v>11</v>
      </c>
      <c r="E33" s="20" t="s">
        <v>238</v>
      </c>
      <c r="F33" s="14"/>
      <c r="G33" s="26"/>
      <c r="H33" s="26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1" customFormat="1" ht="15.75">
      <c r="A34" s="22" t="s">
        <v>114</v>
      </c>
      <c r="B34" s="8" t="s">
        <v>103</v>
      </c>
      <c r="C34" s="8" t="s">
        <v>71</v>
      </c>
      <c r="D34" s="36">
        <f>E35+E39+E43+E47+E51+E55</f>
        <v>32666.2</v>
      </c>
      <c r="E34" s="10"/>
      <c r="F34" s="38"/>
      <c r="G34" s="31"/>
      <c r="H34" s="31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11" customFormat="1" ht="31.5">
      <c r="A35" s="22" t="s">
        <v>115</v>
      </c>
      <c r="B35" s="8" t="s">
        <v>104</v>
      </c>
      <c r="C35" s="8" t="s">
        <v>65</v>
      </c>
      <c r="D35" s="8" t="s">
        <v>12</v>
      </c>
      <c r="E35" s="10">
        <f>1625.18</f>
        <v>1625.18</v>
      </c>
      <c r="F35" s="38"/>
      <c r="G35" s="31"/>
      <c r="H35" s="31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11" customFormat="1" ht="15.75">
      <c r="A36" s="22" t="s">
        <v>116</v>
      </c>
      <c r="B36" s="8" t="s">
        <v>105</v>
      </c>
      <c r="C36" s="8" t="s">
        <v>65</v>
      </c>
      <c r="D36" s="8" t="s">
        <v>19</v>
      </c>
      <c r="E36" s="10"/>
      <c r="F36" s="38"/>
      <c r="G36" s="31"/>
      <c r="H36" s="31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11" customFormat="1" ht="15.75">
      <c r="A37" s="22" t="s">
        <v>117</v>
      </c>
      <c r="B37" s="8" t="s">
        <v>62</v>
      </c>
      <c r="C37" s="8" t="s">
        <v>65</v>
      </c>
      <c r="D37" s="8" t="s">
        <v>10</v>
      </c>
      <c r="E37" s="10"/>
      <c r="F37" s="38"/>
      <c r="G37" s="31"/>
      <c r="H37" s="31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11" customFormat="1" ht="15.75">
      <c r="A38" s="22" t="s">
        <v>118</v>
      </c>
      <c r="B38" s="8" t="s">
        <v>106</v>
      </c>
      <c r="C38" s="8" t="s">
        <v>71</v>
      </c>
      <c r="D38" s="23">
        <f>E35/E2</f>
        <v>0.6479984051036682</v>
      </c>
      <c r="E38" s="10"/>
      <c r="F38" s="38"/>
      <c r="G38" s="31"/>
      <c r="H38" s="31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11" customFormat="1" ht="31.5">
      <c r="A39" s="22" t="s">
        <v>119</v>
      </c>
      <c r="B39" s="8" t="s">
        <v>104</v>
      </c>
      <c r="C39" s="8" t="s">
        <v>65</v>
      </c>
      <c r="D39" s="8" t="s">
        <v>237</v>
      </c>
      <c r="E39" s="10">
        <f>776.48</f>
        <v>776.48</v>
      </c>
      <c r="F39" s="38"/>
      <c r="G39" s="31"/>
      <c r="H39" s="3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s="11" customFormat="1" ht="15.75">
      <c r="A40" s="22" t="s">
        <v>120</v>
      </c>
      <c r="B40" s="8" t="s">
        <v>105</v>
      </c>
      <c r="C40" s="8" t="s">
        <v>65</v>
      </c>
      <c r="D40" s="8" t="s">
        <v>35</v>
      </c>
      <c r="E40" s="10"/>
      <c r="F40" s="38"/>
      <c r="G40" s="31"/>
      <c r="H40" s="31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11" customFormat="1" ht="15.75">
      <c r="A41" s="22" t="s">
        <v>121</v>
      </c>
      <c r="B41" s="8" t="s">
        <v>62</v>
      </c>
      <c r="C41" s="8" t="s">
        <v>65</v>
      </c>
      <c r="D41" s="8" t="s">
        <v>10</v>
      </c>
      <c r="E41" s="10"/>
      <c r="F41" s="38"/>
      <c r="G41" s="31"/>
      <c r="H41" s="31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11" customFormat="1" ht="15.75">
      <c r="A42" s="22" t="s">
        <v>122</v>
      </c>
      <c r="B42" s="8" t="s">
        <v>106</v>
      </c>
      <c r="C42" s="8" t="s">
        <v>71</v>
      </c>
      <c r="D42" s="23">
        <f>E39/E2</f>
        <v>0.3096012759170654</v>
      </c>
      <c r="E42" s="10"/>
      <c r="F42" s="38"/>
      <c r="G42" s="31"/>
      <c r="H42" s="3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11" customFormat="1" ht="31.5">
      <c r="A43" s="22" t="s">
        <v>123</v>
      </c>
      <c r="B43" s="8" t="s">
        <v>104</v>
      </c>
      <c r="C43" s="8" t="s">
        <v>65</v>
      </c>
      <c r="D43" s="8" t="s">
        <v>13</v>
      </c>
      <c r="E43" s="10">
        <f>8544.25</f>
        <v>8544.25</v>
      </c>
      <c r="F43" s="38"/>
      <c r="G43" s="31"/>
      <c r="H43" s="3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s="11" customFormat="1" ht="15.75">
      <c r="A44" s="22" t="s">
        <v>124</v>
      </c>
      <c r="B44" s="8" t="s">
        <v>105</v>
      </c>
      <c r="C44" s="8" t="s">
        <v>65</v>
      </c>
      <c r="D44" s="8" t="s">
        <v>31</v>
      </c>
      <c r="E44" s="10"/>
      <c r="F44" s="38"/>
      <c r="G44" s="31"/>
      <c r="H44" s="3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11" customFormat="1" ht="15.75">
      <c r="A45" s="22" t="s">
        <v>125</v>
      </c>
      <c r="B45" s="8" t="s">
        <v>62</v>
      </c>
      <c r="C45" s="8" t="s">
        <v>65</v>
      </c>
      <c r="D45" s="8" t="s">
        <v>10</v>
      </c>
      <c r="E45" s="10"/>
      <c r="F45" s="38"/>
      <c r="G45" s="31"/>
      <c r="H45" s="3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s="11" customFormat="1" ht="15.75">
      <c r="A46" s="22" t="s">
        <v>126</v>
      </c>
      <c r="B46" s="8" t="s">
        <v>106</v>
      </c>
      <c r="C46" s="8" t="s">
        <v>71</v>
      </c>
      <c r="D46" s="36">
        <f>E43/E2</f>
        <v>3.406798245614035</v>
      </c>
      <c r="E46" s="10"/>
      <c r="F46" s="38"/>
      <c r="G46" s="31"/>
      <c r="H46" s="3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s="11" customFormat="1" ht="31.5">
      <c r="A47" s="22" t="s">
        <v>250</v>
      </c>
      <c r="B47" s="8" t="s">
        <v>104</v>
      </c>
      <c r="C47" s="8" t="s">
        <v>65</v>
      </c>
      <c r="D47" s="8" t="s">
        <v>14</v>
      </c>
      <c r="E47" s="10">
        <f>21395.25</f>
        <v>21395.25</v>
      </c>
      <c r="F47" s="38"/>
      <c r="G47" s="31"/>
      <c r="H47" s="3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s="11" customFormat="1" ht="15.75">
      <c r="A48" s="22" t="s">
        <v>251</v>
      </c>
      <c r="B48" s="8" t="s">
        <v>105</v>
      </c>
      <c r="C48" s="8" t="s">
        <v>65</v>
      </c>
      <c r="D48" s="8" t="s">
        <v>15</v>
      </c>
      <c r="E48" s="10"/>
      <c r="F48" s="38"/>
      <c r="G48" s="31"/>
      <c r="H48" s="3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s="11" customFormat="1" ht="15.75">
      <c r="A49" s="22" t="s">
        <v>252</v>
      </c>
      <c r="B49" s="8" t="s">
        <v>62</v>
      </c>
      <c r="C49" s="8" t="s">
        <v>65</v>
      </c>
      <c r="D49" s="8" t="s">
        <v>10</v>
      </c>
      <c r="E49" s="10"/>
      <c r="F49" s="38"/>
      <c r="G49" s="31"/>
      <c r="H49" s="3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11" customFormat="1" ht="15.75">
      <c r="A50" s="22" t="s">
        <v>253</v>
      </c>
      <c r="B50" s="8" t="s">
        <v>106</v>
      </c>
      <c r="C50" s="8" t="s">
        <v>71</v>
      </c>
      <c r="D50" s="23">
        <f>E47/E2</f>
        <v>8.5308014354067</v>
      </c>
      <c r="E50" s="10"/>
      <c r="F50" s="38"/>
      <c r="G50" s="31"/>
      <c r="H50" s="3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11" customFormat="1" ht="47.25">
      <c r="A51" s="22" t="s">
        <v>254</v>
      </c>
      <c r="B51" s="8" t="s">
        <v>104</v>
      </c>
      <c r="C51" s="8" t="s">
        <v>65</v>
      </c>
      <c r="D51" s="23" t="s">
        <v>240</v>
      </c>
      <c r="E51" s="10">
        <v>0</v>
      </c>
      <c r="F51" s="38"/>
      <c r="G51" s="31"/>
      <c r="H51" s="3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s="11" customFormat="1" ht="15.75">
      <c r="A52" s="22" t="s">
        <v>255</v>
      </c>
      <c r="B52" s="8" t="s">
        <v>105</v>
      </c>
      <c r="C52" s="8" t="s">
        <v>65</v>
      </c>
      <c r="D52" s="23" t="s">
        <v>145</v>
      </c>
      <c r="E52" s="10"/>
      <c r="F52" s="38"/>
      <c r="G52" s="31"/>
      <c r="H52" s="3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s="11" customFormat="1" ht="15.75">
      <c r="A53" s="22" t="s">
        <v>256</v>
      </c>
      <c r="B53" s="8" t="s">
        <v>62</v>
      </c>
      <c r="C53" s="8" t="s">
        <v>65</v>
      </c>
      <c r="D53" s="23" t="s">
        <v>10</v>
      </c>
      <c r="E53" s="10"/>
      <c r="F53" s="38"/>
      <c r="G53" s="31"/>
      <c r="H53" s="3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s="11" customFormat="1" ht="15.75">
      <c r="A54" s="22" t="s">
        <v>257</v>
      </c>
      <c r="B54" s="8" t="s">
        <v>106</v>
      </c>
      <c r="C54" s="8" t="s">
        <v>71</v>
      </c>
      <c r="D54" s="23">
        <f>E51/E2</f>
        <v>0</v>
      </c>
      <c r="E54" s="10"/>
      <c r="F54" s="38"/>
      <c r="G54" s="31"/>
      <c r="H54" s="3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s="11" customFormat="1" ht="31.5">
      <c r="A55" s="22" t="s">
        <v>258</v>
      </c>
      <c r="B55" s="8" t="s">
        <v>104</v>
      </c>
      <c r="C55" s="8" t="s">
        <v>65</v>
      </c>
      <c r="D55" s="23" t="s">
        <v>239</v>
      </c>
      <c r="E55" s="10">
        <v>325.04</v>
      </c>
      <c r="F55" s="38"/>
      <c r="G55" s="31"/>
      <c r="H55" s="3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s="11" customFormat="1" ht="15.75">
      <c r="A56" s="22" t="s">
        <v>259</v>
      </c>
      <c r="B56" s="8" t="s">
        <v>105</v>
      </c>
      <c r="C56" s="8" t="s">
        <v>65</v>
      </c>
      <c r="D56" s="23" t="s">
        <v>145</v>
      </c>
      <c r="E56" s="10"/>
      <c r="F56" s="38"/>
      <c r="G56" s="31"/>
      <c r="H56" s="3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s="11" customFormat="1" ht="15.75">
      <c r="A57" s="22" t="s">
        <v>260</v>
      </c>
      <c r="B57" s="8" t="s">
        <v>62</v>
      </c>
      <c r="C57" s="8" t="s">
        <v>65</v>
      </c>
      <c r="D57" s="23" t="s">
        <v>10</v>
      </c>
      <c r="E57" s="10"/>
      <c r="F57" s="38"/>
      <c r="G57" s="31"/>
      <c r="H57" s="3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s="11" customFormat="1" ht="15.75">
      <c r="A58" s="22" t="s">
        <v>261</v>
      </c>
      <c r="B58" s="8" t="s">
        <v>106</v>
      </c>
      <c r="C58" s="8" t="s">
        <v>71</v>
      </c>
      <c r="D58" s="23">
        <f>E55/E2</f>
        <v>0.1296012759170654</v>
      </c>
      <c r="E58" s="10"/>
      <c r="F58" s="38"/>
      <c r="G58" s="31"/>
      <c r="H58" s="3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s="21" customFormat="1" ht="24.75" customHeight="1">
      <c r="A59" s="39" t="s">
        <v>127</v>
      </c>
      <c r="B59" s="19" t="s">
        <v>102</v>
      </c>
      <c r="C59" s="19" t="s">
        <v>65</v>
      </c>
      <c r="D59" s="19" t="s">
        <v>16</v>
      </c>
      <c r="E59" s="20"/>
      <c r="F59" s="14"/>
      <c r="G59" s="26"/>
      <c r="H59" s="26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1" customFormat="1" ht="15.75">
      <c r="A60" s="22" t="s">
        <v>128</v>
      </c>
      <c r="B60" s="8" t="s">
        <v>103</v>
      </c>
      <c r="C60" s="8" t="s">
        <v>71</v>
      </c>
      <c r="D60" s="23">
        <f>E60</f>
        <v>23482.368000000002</v>
      </c>
      <c r="E60" s="30">
        <f>'[1]Управл 2017'!$P$17</f>
        <v>23482.368000000002</v>
      </c>
      <c r="F60" s="38"/>
      <c r="G60" s="31"/>
      <c r="H60" s="3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s="11" customFormat="1" ht="31.5">
      <c r="A61" s="22" t="s">
        <v>129</v>
      </c>
      <c r="B61" s="8" t="s">
        <v>104</v>
      </c>
      <c r="C61" s="8" t="s">
        <v>65</v>
      </c>
      <c r="D61" s="8" t="s">
        <v>17</v>
      </c>
      <c r="E61" s="20"/>
      <c r="F61" s="38"/>
      <c r="G61" s="31"/>
      <c r="H61" s="3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s="11" customFormat="1" ht="15.75">
      <c r="A62" s="22" t="s">
        <v>130</v>
      </c>
      <c r="B62" s="8" t="s">
        <v>105</v>
      </c>
      <c r="C62" s="8" t="s">
        <v>65</v>
      </c>
      <c r="D62" s="8" t="s">
        <v>18</v>
      </c>
      <c r="E62" s="20"/>
      <c r="F62" s="38"/>
      <c r="G62" s="31"/>
      <c r="H62" s="3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s="11" customFormat="1" ht="15.75">
      <c r="A63" s="22" t="s">
        <v>131</v>
      </c>
      <c r="B63" s="8" t="s">
        <v>62</v>
      </c>
      <c r="C63" s="8" t="s">
        <v>65</v>
      </c>
      <c r="D63" s="8" t="s">
        <v>10</v>
      </c>
      <c r="E63" s="20"/>
      <c r="F63" s="38"/>
      <c r="G63" s="31"/>
      <c r="H63" s="3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s="11" customFormat="1" ht="15.75">
      <c r="A64" s="22" t="s">
        <v>132</v>
      </c>
      <c r="B64" s="8" t="s">
        <v>106</v>
      </c>
      <c r="C64" s="8" t="s">
        <v>71</v>
      </c>
      <c r="D64" s="37">
        <f>E60/E2</f>
        <v>9.362985645933016</v>
      </c>
      <c r="E64" s="20"/>
      <c r="F64" s="38"/>
      <c r="G64" s="31"/>
      <c r="H64" s="3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s="21" customFormat="1" ht="15.75">
      <c r="A65" s="39" t="s">
        <v>269</v>
      </c>
      <c r="B65" s="19" t="s">
        <v>102</v>
      </c>
      <c r="C65" s="19" t="s">
        <v>65</v>
      </c>
      <c r="D65" s="19" t="s">
        <v>367</v>
      </c>
      <c r="E65" s="20">
        <v>0</v>
      </c>
      <c r="F65" s="14"/>
      <c r="G65" s="26"/>
      <c r="H65" s="26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1" customFormat="1" ht="15.75">
      <c r="A66" s="22" t="s">
        <v>270</v>
      </c>
      <c r="B66" s="8" t="s">
        <v>103</v>
      </c>
      <c r="C66" s="8" t="s">
        <v>71</v>
      </c>
      <c r="D66" s="8">
        <v>0</v>
      </c>
      <c r="E66" s="20"/>
      <c r="F66" s="38"/>
      <c r="G66" s="31"/>
      <c r="H66" s="3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s="11" customFormat="1" ht="31.5">
      <c r="A67" s="22" t="s">
        <v>271</v>
      </c>
      <c r="B67" s="8" t="s">
        <v>104</v>
      </c>
      <c r="C67" s="8" t="s">
        <v>65</v>
      </c>
      <c r="D67" s="8" t="s">
        <v>367</v>
      </c>
      <c r="E67" s="20"/>
      <c r="F67" s="38"/>
      <c r="G67" s="31"/>
      <c r="H67" s="3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s="11" customFormat="1" ht="15.75">
      <c r="A68" s="22" t="s">
        <v>272</v>
      </c>
      <c r="B68" s="8" t="s">
        <v>105</v>
      </c>
      <c r="C68" s="8" t="s">
        <v>65</v>
      </c>
      <c r="D68" s="8" t="s">
        <v>24</v>
      </c>
      <c r="E68" s="20"/>
      <c r="F68" s="38"/>
      <c r="G68" s="31"/>
      <c r="H68" s="3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s="11" customFormat="1" ht="15.75">
      <c r="A69" s="22" t="s">
        <v>273</v>
      </c>
      <c r="B69" s="8" t="s">
        <v>62</v>
      </c>
      <c r="C69" s="8" t="s">
        <v>65</v>
      </c>
      <c r="D69" s="8" t="s">
        <v>10</v>
      </c>
      <c r="E69" s="20"/>
      <c r="F69" s="38"/>
      <c r="G69" s="31"/>
      <c r="H69" s="3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s="11" customFormat="1" ht="15.75">
      <c r="A70" s="22" t="s">
        <v>274</v>
      </c>
      <c r="B70" s="8" t="s">
        <v>106</v>
      </c>
      <c r="C70" s="8" t="s">
        <v>71</v>
      </c>
      <c r="D70" s="8">
        <v>0</v>
      </c>
      <c r="E70" s="20"/>
      <c r="F70" s="38"/>
      <c r="G70" s="31"/>
      <c r="H70" s="3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s="21" customFormat="1" ht="15.75">
      <c r="A71" s="39" t="s">
        <v>275</v>
      </c>
      <c r="B71" s="19" t="s">
        <v>102</v>
      </c>
      <c r="C71" s="19" t="s">
        <v>65</v>
      </c>
      <c r="D71" s="19" t="s">
        <v>21</v>
      </c>
      <c r="E71" s="20"/>
      <c r="F71" s="14"/>
      <c r="G71" s="26"/>
      <c r="H71" s="26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1" customFormat="1" ht="15.75">
      <c r="A72" s="22" t="s">
        <v>276</v>
      </c>
      <c r="B72" s="8" t="s">
        <v>103</v>
      </c>
      <c r="C72" s="8" t="s">
        <v>71</v>
      </c>
      <c r="D72" s="8">
        <f>E72</f>
        <v>36879.64</v>
      </c>
      <c r="E72" s="20">
        <v>36879.64</v>
      </c>
      <c r="F72" s="38"/>
      <c r="G72" s="31"/>
      <c r="H72" s="3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s="11" customFormat="1" ht="31.5">
      <c r="A73" s="22" t="s">
        <v>277</v>
      </c>
      <c r="B73" s="8" t="s">
        <v>104</v>
      </c>
      <c r="C73" s="8" t="s">
        <v>65</v>
      </c>
      <c r="D73" s="8" t="s">
        <v>5</v>
      </c>
      <c r="E73" s="20"/>
      <c r="F73" s="38"/>
      <c r="G73" s="31"/>
      <c r="H73" s="3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s="11" customFormat="1" ht="15.75">
      <c r="A74" s="22" t="s">
        <v>278</v>
      </c>
      <c r="B74" s="8" t="s">
        <v>105</v>
      </c>
      <c r="C74" s="8" t="s">
        <v>65</v>
      </c>
      <c r="D74" s="8" t="s">
        <v>18</v>
      </c>
      <c r="E74" s="20"/>
      <c r="F74" s="38"/>
      <c r="G74" s="31"/>
      <c r="H74" s="3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s="11" customFormat="1" ht="15.75">
      <c r="A75" s="22" t="s">
        <v>279</v>
      </c>
      <c r="B75" s="8" t="s">
        <v>62</v>
      </c>
      <c r="C75" s="8" t="s">
        <v>65</v>
      </c>
      <c r="D75" s="8" t="s">
        <v>10</v>
      </c>
      <c r="E75" s="20"/>
      <c r="F75" s="38"/>
      <c r="G75" s="31"/>
      <c r="H75" s="3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s="11" customFormat="1" ht="15.75">
      <c r="A76" s="22" t="s">
        <v>280</v>
      </c>
      <c r="B76" s="8" t="s">
        <v>106</v>
      </c>
      <c r="C76" s="8" t="s">
        <v>71</v>
      </c>
      <c r="D76" s="37">
        <f>E72/E2</f>
        <v>14.704800637958533</v>
      </c>
      <c r="E76" s="20"/>
      <c r="F76" s="38"/>
      <c r="G76" s="31"/>
      <c r="H76" s="3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s="21" customFormat="1" ht="31.5">
      <c r="A77" s="39" t="s">
        <v>133</v>
      </c>
      <c r="B77" s="19" t="s">
        <v>102</v>
      </c>
      <c r="C77" s="19" t="s">
        <v>65</v>
      </c>
      <c r="D77" s="19" t="s">
        <v>52</v>
      </c>
      <c r="E77" s="20"/>
      <c r="F77" s="32"/>
      <c r="G77" s="26"/>
      <c r="H77" s="26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1" customFormat="1" ht="15.75">
      <c r="A78" s="22" t="s">
        <v>134</v>
      </c>
      <c r="B78" s="8" t="s">
        <v>103</v>
      </c>
      <c r="C78" s="8" t="s">
        <v>71</v>
      </c>
      <c r="D78" s="8">
        <f>E79</f>
        <v>10696.81</v>
      </c>
      <c r="E78" s="10"/>
      <c r="F78" s="38"/>
      <c r="G78" s="31"/>
      <c r="H78" s="3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s="11" customFormat="1" ht="31.5">
      <c r="A79" s="22" t="s">
        <v>135</v>
      </c>
      <c r="B79" s="8" t="s">
        <v>104</v>
      </c>
      <c r="C79" s="8" t="s">
        <v>65</v>
      </c>
      <c r="D79" s="8" t="s">
        <v>52</v>
      </c>
      <c r="E79" s="10">
        <v>10696.81</v>
      </c>
      <c r="F79" s="38"/>
      <c r="G79" s="31"/>
      <c r="H79" s="3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s="11" customFormat="1" ht="15.75">
      <c r="A80" s="22" t="s">
        <v>136</v>
      </c>
      <c r="B80" s="8" t="s">
        <v>105</v>
      </c>
      <c r="C80" s="8" t="s">
        <v>65</v>
      </c>
      <c r="D80" s="8" t="s">
        <v>145</v>
      </c>
      <c r="E80" s="10"/>
      <c r="F80" s="38"/>
      <c r="G80" s="31"/>
      <c r="H80" s="3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s="11" customFormat="1" ht="15.75">
      <c r="A81" s="22" t="s">
        <v>137</v>
      </c>
      <c r="B81" s="8" t="s">
        <v>62</v>
      </c>
      <c r="C81" s="8" t="s">
        <v>65</v>
      </c>
      <c r="D81" s="8" t="s">
        <v>10</v>
      </c>
      <c r="E81" s="10"/>
      <c r="F81" s="38"/>
      <c r="G81" s="31"/>
      <c r="H81" s="31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s="11" customFormat="1" ht="15.75">
      <c r="A82" s="22" t="s">
        <v>138</v>
      </c>
      <c r="B82" s="8" t="s">
        <v>106</v>
      </c>
      <c r="C82" s="8" t="s">
        <v>71</v>
      </c>
      <c r="D82" s="37">
        <f>E79/E2</f>
        <v>4.265075757575757</v>
      </c>
      <c r="E82" s="10"/>
      <c r="F82" s="38"/>
      <c r="G82" s="31"/>
      <c r="H82" s="31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s="21" customFormat="1" ht="31.5">
      <c r="A83" s="39" t="s">
        <v>139</v>
      </c>
      <c r="B83" s="19" t="s">
        <v>102</v>
      </c>
      <c r="C83" s="19" t="s">
        <v>65</v>
      </c>
      <c r="D83" s="19" t="s">
        <v>53</v>
      </c>
      <c r="E83" s="10">
        <f>4633.23+3556.08</f>
        <v>8189.3099999999995</v>
      </c>
      <c r="F83" s="14">
        <v>60</v>
      </c>
      <c r="G83" s="26"/>
      <c r="H83" s="26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11" customFormat="1" ht="15.75">
      <c r="A84" s="22" t="s">
        <v>140</v>
      </c>
      <c r="B84" s="8" t="s">
        <v>103</v>
      </c>
      <c r="C84" s="8" t="s">
        <v>71</v>
      </c>
      <c r="D84" s="8">
        <f>E83</f>
        <v>8189.3099999999995</v>
      </c>
      <c r="E84" s="10"/>
      <c r="F84" s="38"/>
      <c r="G84" s="31"/>
      <c r="H84" s="31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s="11" customFormat="1" ht="31.5">
      <c r="A85" s="22" t="s">
        <v>141</v>
      </c>
      <c r="B85" s="8" t="s">
        <v>104</v>
      </c>
      <c r="C85" s="8" t="s">
        <v>65</v>
      </c>
      <c r="D85" s="8" t="s">
        <v>53</v>
      </c>
      <c r="E85" s="10"/>
      <c r="F85" s="38"/>
      <c r="G85" s="31"/>
      <c r="H85" s="31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s="11" customFormat="1" ht="15.75">
      <c r="A86" s="22" t="s">
        <v>142</v>
      </c>
      <c r="B86" s="8" t="s">
        <v>105</v>
      </c>
      <c r="C86" s="8" t="s">
        <v>65</v>
      </c>
      <c r="D86" s="8" t="s">
        <v>146</v>
      </c>
      <c r="E86" s="10"/>
      <c r="F86" s="38"/>
      <c r="G86" s="31"/>
      <c r="H86" s="31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s="11" customFormat="1" ht="15.75">
      <c r="A87" s="22" t="s">
        <v>143</v>
      </c>
      <c r="B87" s="8" t="s">
        <v>62</v>
      </c>
      <c r="C87" s="8" t="s">
        <v>65</v>
      </c>
      <c r="D87" s="8" t="s">
        <v>20</v>
      </c>
      <c r="E87" s="10"/>
      <c r="F87" s="38"/>
      <c r="G87" s="31"/>
      <c r="H87" s="31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s="11" customFormat="1" ht="15.75">
      <c r="A88" s="22" t="s">
        <v>144</v>
      </c>
      <c r="B88" s="8" t="s">
        <v>106</v>
      </c>
      <c r="C88" s="8" t="s">
        <v>71</v>
      </c>
      <c r="D88" s="37">
        <f>E83/F83</f>
        <v>136.4885</v>
      </c>
      <c r="E88" s="10"/>
      <c r="F88" s="38"/>
      <c r="G88" s="31"/>
      <c r="H88" s="31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s="21" customFormat="1" ht="47.25">
      <c r="A89" s="39" t="s">
        <v>147</v>
      </c>
      <c r="B89" s="19" t="s">
        <v>102</v>
      </c>
      <c r="C89" s="19" t="s">
        <v>65</v>
      </c>
      <c r="D89" s="19" t="s">
        <v>23</v>
      </c>
      <c r="E89" s="20"/>
      <c r="F89" s="17" t="s">
        <v>249</v>
      </c>
      <c r="G89" s="26"/>
      <c r="H89" s="26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</row>
    <row r="90" spans="1:22" s="11" customFormat="1" ht="15.75">
      <c r="A90" s="22" t="s">
        <v>281</v>
      </c>
      <c r="B90" s="8" t="s">
        <v>103</v>
      </c>
      <c r="C90" s="8" t="s">
        <v>71</v>
      </c>
      <c r="D90" s="8">
        <f>E91+E95</f>
        <v>0</v>
      </c>
      <c r="E90" s="10"/>
      <c r="F90" s="17">
        <v>0</v>
      </c>
      <c r="G90" s="31"/>
      <c r="H90" s="31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s="11" customFormat="1" ht="31.5">
      <c r="A91" s="22" t="s">
        <v>282</v>
      </c>
      <c r="B91" s="8" t="s">
        <v>104</v>
      </c>
      <c r="C91" s="8" t="s">
        <v>65</v>
      </c>
      <c r="D91" s="8" t="s">
        <v>7</v>
      </c>
      <c r="E91" s="10">
        <v>0</v>
      </c>
      <c r="F91" s="45" t="s">
        <v>266</v>
      </c>
      <c r="G91" s="31"/>
      <c r="H91" s="31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s="11" customFormat="1" ht="15.75">
      <c r="A92" s="22" t="s">
        <v>283</v>
      </c>
      <c r="B92" s="8" t="s">
        <v>105</v>
      </c>
      <c r="C92" s="8" t="s">
        <v>65</v>
      </c>
      <c r="D92" s="8" t="s">
        <v>24</v>
      </c>
      <c r="E92" s="10"/>
      <c r="F92" s="45"/>
      <c r="G92" s="31"/>
      <c r="H92" s="31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s="11" customFormat="1" ht="15.75">
      <c r="A93" s="22" t="s">
        <v>284</v>
      </c>
      <c r="B93" s="8" t="s">
        <v>62</v>
      </c>
      <c r="C93" s="8" t="s">
        <v>65</v>
      </c>
      <c r="D93" s="8" t="s">
        <v>158</v>
      </c>
      <c r="E93" s="10"/>
      <c r="F93" s="38"/>
      <c r="G93" s="31"/>
      <c r="H93" s="31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s="11" customFormat="1" ht="31.5">
      <c r="A94" s="22" t="s">
        <v>285</v>
      </c>
      <c r="B94" s="8" t="s">
        <v>106</v>
      </c>
      <c r="C94" s="8" t="s">
        <v>71</v>
      </c>
      <c r="D94" s="37">
        <v>0</v>
      </c>
      <c r="E94" s="10"/>
      <c r="F94" s="17" t="s">
        <v>249</v>
      </c>
      <c r="G94" s="31"/>
      <c r="H94" s="3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s="11" customFormat="1" ht="31.5">
      <c r="A95" s="22" t="s">
        <v>286</v>
      </c>
      <c r="B95" s="8" t="s">
        <v>104</v>
      </c>
      <c r="C95" s="8" t="s">
        <v>65</v>
      </c>
      <c r="D95" s="8" t="s">
        <v>6</v>
      </c>
      <c r="E95" s="10">
        <v>0</v>
      </c>
      <c r="F95" s="17">
        <v>0</v>
      </c>
      <c r="G95" s="31"/>
      <c r="H95" s="31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s="11" customFormat="1" ht="15.75">
      <c r="A96" s="22" t="s">
        <v>287</v>
      </c>
      <c r="B96" s="8" t="s">
        <v>105</v>
      </c>
      <c r="C96" s="8" t="s">
        <v>65</v>
      </c>
      <c r="D96" s="8" t="s">
        <v>25</v>
      </c>
      <c r="E96" s="10"/>
      <c r="F96" s="38"/>
      <c r="G96" s="31"/>
      <c r="H96" s="31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s="11" customFormat="1" ht="15.75">
      <c r="A97" s="22" t="s">
        <v>288</v>
      </c>
      <c r="B97" s="8" t="s">
        <v>62</v>
      </c>
      <c r="C97" s="8" t="s">
        <v>65</v>
      </c>
      <c r="D97" s="8" t="s">
        <v>158</v>
      </c>
      <c r="E97" s="10"/>
      <c r="F97" s="38"/>
      <c r="G97" s="31"/>
      <c r="H97" s="31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s="11" customFormat="1" ht="15.75">
      <c r="A98" s="22" t="s">
        <v>289</v>
      </c>
      <c r="B98" s="8" t="s">
        <v>106</v>
      </c>
      <c r="C98" s="8" t="s">
        <v>71</v>
      </c>
      <c r="D98" s="37">
        <v>0</v>
      </c>
      <c r="E98" s="10"/>
      <c r="F98" s="38"/>
      <c r="G98" s="31"/>
      <c r="H98" s="31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s="21" customFormat="1" ht="63">
      <c r="A99" s="39" t="s">
        <v>148</v>
      </c>
      <c r="B99" s="19" t="s">
        <v>102</v>
      </c>
      <c r="C99" s="19" t="s">
        <v>65</v>
      </c>
      <c r="D99" s="19" t="s">
        <v>26</v>
      </c>
      <c r="E99" s="20"/>
      <c r="F99" s="38"/>
      <c r="G99" s="26"/>
      <c r="H99" s="26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</row>
    <row r="100" spans="1:22" s="11" customFormat="1" ht="15.75">
      <c r="A100" s="22" t="s">
        <v>149</v>
      </c>
      <c r="B100" s="8" t="s">
        <v>103</v>
      </c>
      <c r="C100" s="8" t="s">
        <v>71</v>
      </c>
      <c r="D100" s="23">
        <f>E101+E105+E109+E113+E117+E121+E125+E129+E133+E137+E141+E145+E149+E153+E157</f>
        <v>63309.11</v>
      </c>
      <c r="E100" s="10"/>
      <c r="F100" s="38"/>
      <c r="G100" s="31"/>
      <c r="H100" s="31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s="11" customFormat="1" ht="31.5">
      <c r="A101" s="22" t="s">
        <v>150</v>
      </c>
      <c r="B101" s="8" t="s">
        <v>104</v>
      </c>
      <c r="C101" s="8" t="s">
        <v>65</v>
      </c>
      <c r="D101" s="8" t="s">
        <v>27</v>
      </c>
      <c r="E101" s="10">
        <f>464.98+613.96</f>
        <v>1078.94</v>
      </c>
      <c r="F101" s="38"/>
      <c r="G101" s="31"/>
      <c r="H101" s="31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s="11" customFormat="1" ht="15.75">
      <c r="A102" s="22" t="s">
        <v>151</v>
      </c>
      <c r="B102" s="8" t="s">
        <v>105</v>
      </c>
      <c r="C102" s="8" t="s">
        <v>65</v>
      </c>
      <c r="D102" s="8" t="s">
        <v>22</v>
      </c>
      <c r="E102" s="10"/>
      <c r="F102" s="38"/>
      <c r="G102" s="31"/>
      <c r="H102" s="31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s="11" customFormat="1" ht="15.75">
      <c r="A103" s="22" t="s">
        <v>152</v>
      </c>
      <c r="B103" s="8" t="s">
        <v>62</v>
      </c>
      <c r="C103" s="8" t="s">
        <v>65</v>
      </c>
      <c r="D103" s="8" t="s">
        <v>10</v>
      </c>
      <c r="E103" s="10"/>
      <c r="F103" s="38"/>
      <c r="G103" s="31"/>
      <c r="H103" s="31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s="11" customFormat="1" ht="15.75">
      <c r="A104" s="22" t="s">
        <v>153</v>
      </c>
      <c r="B104" s="8" t="s">
        <v>106</v>
      </c>
      <c r="C104" s="8" t="s">
        <v>71</v>
      </c>
      <c r="D104" s="37">
        <f>E101/E2</f>
        <v>0.4301993620414673</v>
      </c>
      <c r="E104" s="10"/>
      <c r="F104" s="38"/>
      <c r="G104" s="31"/>
      <c r="H104" s="31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s="11" customFormat="1" ht="31.5">
      <c r="A105" s="22" t="s">
        <v>154</v>
      </c>
      <c r="B105" s="8" t="s">
        <v>104</v>
      </c>
      <c r="C105" s="8" t="s">
        <v>65</v>
      </c>
      <c r="D105" s="8" t="s">
        <v>28</v>
      </c>
      <c r="E105" s="29">
        <v>2392.63</v>
      </c>
      <c r="F105" s="38"/>
      <c r="G105" s="31"/>
      <c r="H105" s="31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s="11" customFormat="1" ht="15.75">
      <c r="A106" s="22" t="s">
        <v>155</v>
      </c>
      <c r="B106" s="8" t="s">
        <v>105</v>
      </c>
      <c r="C106" s="8" t="s">
        <v>65</v>
      </c>
      <c r="D106" s="8" t="s">
        <v>29</v>
      </c>
      <c r="E106" s="10"/>
      <c r="F106" s="38"/>
      <c r="G106" s="31"/>
      <c r="H106" s="31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s="11" customFormat="1" ht="15.75">
      <c r="A107" s="22" t="s">
        <v>156</v>
      </c>
      <c r="B107" s="8" t="s">
        <v>62</v>
      </c>
      <c r="C107" s="8" t="s">
        <v>65</v>
      </c>
      <c r="D107" s="8" t="s">
        <v>10</v>
      </c>
      <c r="E107" s="10"/>
      <c r="F107" s="38"/>
      <c r="G107" s="31"/>
      <c r="H107" s="31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s="11" customFormat="1" ht="15.75">
      <c r="A108" s="22" t="s">
        <v>157</v>
      </c>
      <c r="B108" s="8" t="s">
        <v>106</v>
      </c>
      <c r="C108" s="8" t="s">
        <v>71</v>
      </c>
      <c r="D108" s="37">
        <f>E105/E2</f>
        <v>0.9539992025518341</v>
      </c>
      <c r="E108" s="10"/>
      <c r="F108" s="38"/>
      <c r="G108" s="31"/>
      <c r="H108" s="31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s="11" customFormat="1" ht="31.5">
      <c r="A109" s="22"/>
      <c r="B109" s="8" t="s">
        <v>104</v>
      </c>
      <c r="C109" s="8" t="s">
        <v>65</v>
      </c>
      <c r="D109" s="37" t="s">
        <v>371</v>
      </c>
      <c r="E109" s="10">
        <v>1289.27</v>
      </c>
      <c r="F109" s="38"/>
      <c r="G109" s="31"/>
      <c r="H109" s="31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s="11" customFormat="1" ht="15.75">
      <c r="A110" s="22"/>
      <c r="B110" s="8" t="s">
        <v>105</v>
      </c>
      <c r="C110" s="8" t="s">
        <v>65</v>
      </c>
      <c r="D110" s="37" t="s">
        <v>24</v>
      </c>
      <c r="E110" s="10"/>
      <c r="F110" s="38"/>
      <c r="G110" s="31"/>
      <c r="H110" s="31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s="11" customFormat="1" ht="15.75">
      <c r="A111" s="22"/>
      <c r="B111" s="8" t="s">
        <v>62</v>
      </c>
      <c r="C111" s="8" t="s">
        <v>65</v>
      </c>
      <c r="D111" s="37" t="s">
        <v>10</v>
      </c>
      <c r="E111" s="10"/>
      <c r="F111" s="38"/>
      <c r="G111" s="31"/>
      <c r="H111" s="31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s="11" customFormat="1" ht="15.75">
      <c r="A112" s="22"/>
      <c r="B112" s="8" t="s">
        <v>106</v>
      </c>
      <c r="C112" s="8" t="s">
        <v>71</v>
      </c>
      <c r="D112" s="37">
        <f>E109/E2</f>
        <v>0.5140629984051036</v>
      </c>
      <c r="E112" s="10"/>
      <c r="F112" s="38"/>
      <c r="G112" s="31"/>
      <c r="H112" s="31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s="11" customFormat="1" ht="31.5">
      <c r="A113" s="22" t="s">
        <v>290</v>
      </c>
      <c r="B113" s="8" t="s">
        <v>104</v>
      </c>
      <c r="C113" s="8" t="s">
        <v>65</v>
      </c>
      <c r="D113" s="8" t="s">
        <v>3</v>
      </c>
      <c r="E113" s="10">
        <v>1722.25</v>
      </c>
      <c r="F113" s="38"/>
      <c r="G113" s="31"/>
      <c r="H113" s="31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s="11" customFormat="1" ht="15.75">
      <c r="A114" s="22" t="s">
        <v>291</v>
      </c>
      <c r="B114" s="8" t="s">
        <v>105</v>
      </c>
      <c r="C114" s="8" t="s">
        <v>65</v>
      </c>
      <c r="D114" s="8" t="s">
        <v>30</v>
      </c>
      <c r="E114" s="10"/>
      <c r="F114" s="38"/>
      <c r="G114" s="31"/>
      <c r="H114" s="31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s="11" customFormat="1" ht="15.75">
      <c r="A115" s="22" t="s">
        <v>292</v>
      </c>
      <c r="B115" s="8" t="s">
        <v>62</v>
      </c>
      <c r="C115" s="8" t="s">
        <v>65</v>
      </c>
      <c r="D115" s="8" t="s">
        <v>10</v>
      </c>
      <c r="E115" s="10"/>
      <c r="F115" s="38"/>
      <c r="G115" s="31"/>
      <c r="H115" s="31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s="11" customFormat="1" ht="15.75">
      <c r="A116" s="22" t="s">
        <v>293</v>
      </c>
      <c r="B116" s="8" t="s">
        <v>106</v>
      </c>
      <c r="C116" s="8" t="s">
        <v>71</v>
      </c>
      <c r="D116" s="37">
        <f>E113/E2</f>
        <v>0.6867025518341308</v>
      </c>
      <c r="E116" s="10"/>
      <c r="F116" s="38"/>
      <c r="G116" s="31"/>
      <c r="H116" s="31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s="11" customFormat="1" ht="31.5">
      <c r="A117" s="22" t="s">
        <v>294</v>
      </c>
      <c r="B117" s="8" t="s">
        <v>104</v>
      </c>
      <c r="C117" s="8" t="s">
        <v>65</v>
      </c>
      <c r="D117" s="8" t="s">
        <v>2</v>
      </c>
      <c r="E117" s="10">
        <v>23672.84</v>
      </c>
      <c r="F117" s="38"/>
      <c r="G117" s="31"/>
      <c r="H117" s="31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s="11" customFormat="1" ht="15.75">
      <c r="A118" s="22" t="s">
        <v>295</v>
      </c>
      <c r="B118" s="8" t="s">
        <v>105</v>
      </c>
      <c r="C118" s="8" t="s">
        <v>65</v>
      </c>
      <c r="D118" s="8" t="s">
        <v>31</v>
      </c>
      <c r="E118" s="10"/>
      <c r="F118" s="38"/>
      <c r="G118" s="31"/>
      <c r="H118" s="31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s="11" customFormat="1" ht="15.75">
      <c r="A119" s="22" t="s">
        <v>296</v>
      </c>
      <c r="B119" s="8" t="s">
        <v>62</v>
      </c>
      <c r="C119" s="8" t="s">
        <v>65</v>
      </c>
      <c r="D119" s="8" t="s">
        <v>10</v>
      </c>
      <c r="E119" s="10"/>
      <c r="F119" s="38"/>
      <c r="G119" s="31"/>
      <c r="H119" s="31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s="11" customFormat="1" ht="15.75">
      <c r="A120" s="22" t="s">
        <v>297</v>
      </c>
      <c r="B120" s="8" t="s">
        <v>106</v>
      </c>
      <c r="C120" s="8" t="s">
        <v>71</v>
      </c>
      <c r="D120" s="37">
        <f>E117/E2</f>
        <v>9.438931419457735</v>
      </c>
      <c r="E120" s="10"/>
      <c r="F120" s="38"/>
      <c r="G120" s="31"/>
      <c r="H120" s="31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s="11" customFormat="1" ht="47.25">
      <c r="A121" s="22" t="s">
        <v>298</v>
      </c>
      <c r="B121" s="8" t="s">
        <v>104</v>
      </c>
      <c r="C121" s="8" t="s">
        <v>65</v>
      </c>
      <c r="D121" s="8" t="s">
        <v>32</v>
      </c>
      <c r="E121" s="10">
        <f>4982.39+10280.96</f>
        <v>15263.349999999999</v>
      </c>
      <c r="F121" s="38"/>
      <c r="G121" s="31"/>
      <c r="H121" s="31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s="11" customFormat="1" ht="15.75">
      <c r="A122" s="22" t="s">
        <v>299</v>
      </c>
      <c r="B122" s="8" t="s">
        <v>105</v>
      </c>
      <c r="C122" s="8" t="s">
        <v>65</v>
      </c>
      <c r="D122" s="8" t="s">
        <v>33</v>
      </c>
      <c r="E122" s="10"/>
      <c r="F122" s="38"/>
      <c r="G122" s="31"/>
      <c r="H122" s="31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s="11" customFormat="1" ht="15.75">
      <c r="A123" s="22" t="s">
        <v>300</v>
      </c>
      <c r="B123" s="8" t="s">
        <v>62</v>
      </c>
      <c r="C123" s="8" t="s">
        <v>65</v>
      </c>
      <c r="D123" s="8" t="s">
        <v>10</v>
      </c>
      <c r="E123" s="10"/>
      <c r="F123" s="38"/>
      <c r="G123" s="31"/>
      <c r="H123" s="31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s="11" customFormat="1" ht="15.75">
      <c r="A124" s="22" t="s">
        <v>301</v>
      </c>
      <c r="B124" s="8" t="s">
        <v>106</v>
      </c>
      <c r="C124" s="8" t="s">
        <v>71</v>
      </c>
      <c r="D124" s="37">
        <f>E121/E2</f>
        <v>6.085865231259968</v>
      </c>
      <c r="E124" s="10"/>
      <c r="F124" s="38"/>
      <c r="G124" s="31"/>
      <c r="H124" s="31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s="11" customFormat="1" ht="31.5">
      <c r="A125" s="22" t="s">
        <v>302</v>
      </c>
      <c r="B125" s="8" t="s">
        <v>104</v>
      </c>
      <c r="C125" s="8" t="s">
        <v>65</v>
      </c>
      <c r="D125" s="8" t="s">
        <v>34</v>
      </c>
      <c r="E125" s="10">
        <f>8542.25</f>
        <v>8542.25</v>
      </c>
      <c r="F125" s="38"/>
      <c r="G125" s="31"/>
      <c r="H125" s="31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s="11" customFormat="1" ht="15.75">
      <c r="A126" s="22" t="s">
        <v>303</v>
      </c>
      <c r="B126" s="8" t="s">
        <v>105</v>
      </c>
      <c r="C126" s="8" t="s">
        <v>65</v>
      </c>
      <c r="D126" s="8" t="s">
        <v>35</v>
      </c>
      <c r="E126" s="10"/>
      <c r="F126" s="38"/>
      <c r="G126" s="31"/>
      <c r="H126" s="31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s="11" customFormat="1" ht="15.75">
      <c r="A127" s="22" t="s">
        <v>304</v>
      </c>
      <c r="B127" s="8" t="s">
        <v>62</v>
      </c>
      <c r="C127" s="8" t="s">
        <v>65</v>
      </c>
      <c r="D127" s="8" t="s">
        <v>10</v>
      </c>
      <c r="E127" s="10"/>
      <c r="F127" s="38"/>
      <c r="G127" s="31"/>
      <c r="H127" s="31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s="11" customFormat="1" ht="15.75">
      <c r="A128" s="22" t="s">
        <v>305</v>
      </c>
      <c r="B128" s="8" t="s">
        <v>106</v>
      </c>
      <c r="C128" s="8" t="s">
        <v>71</v>
      </c>
      <c r="D128" s="37">
        <f>E125/E2</f>
        <v>3.406000797448166</v>
      </c>
      <c r="E128" s="10"/>
      <c r="F128" s="38"/>
      <c r="G128" s="31"/>
      <c r="H128" s="31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s="11" customFormat="1" ht="31.5">
      <c r="A129" s="22" t="s">
        <v>306</v>
      </c>
      <c r="B129" s="8" t="s">
        <v>104</v>
      </c>
      <c r="C129" s="8" t="s">
        <v>65</v>
      </c>
      <c r="D129" s="8" t="s">
        <v>36</v>
      </c>
      <c r="E129" s="10">
        <v>1858.43</v>
      </c>
      <c r="F129" s="38"/>
      <c r="G129" s="31"/>
      <c r="H129" s="31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s="11" customFormat="1" ht="15.75">
      <c r="A130" s="22" t="s">
        <v>307</v>
      </c>
      <c r="B130" s="8" t="s">
        <v>105</v>
      </c>
      <c r="C130" s="8" t="s">
        <v>65</v>
      </c>
      <c r="D130" s="8" t="s">
        <v>24</v>
      </c>
      <c r="E130" s="10"/>
      <c r="F130" s="38"/>
      <c r="G130" s="31"/>
      <c r="H130" s="31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s="11" customFormat="1" ht="15.75">
      <c r="A131" s="22" t="s">
        <v>308</v>
      </c>
      <c r="B131" s="8" t="s">
        <v>62</v>
      </c>
      <c r="C131" s="8" t="s">
        <v>65</v>
      </c>
      <c r="D131" s="8" t="s">
        <v>10</v>
      </c>
      <c r="E131" s="10"/>
      <c r="F131" s="38"/>
      <c r="G131" s="31"/>
      <c r="H131" s="31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s="11" customFormat="1" ht="15.75">
      <c r="A132" s="22" t="s">
        <v>309</v>
      </c>
      <c r="B132" s="8" t="s">
        <v>106</v>
      </c>
      <c r="C132" s="8" t="s">
        <v>71</v>
      </c>
      <c r="D132" s="37">
        <f>E129/E2</f>
        <v>0.7410007974481659</v>
      </c>
      <c r="E132" s="10"/>
      <c r="F132" s="38"/>
      <c r="G132" s="31"/>
      <c r="H132" s="31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s="11" customFormat="1" ht="31.5">
      <c r="A133" s="22" t="s">
        <v>310</v>
      </c>
      <c r="B133" s="8" t="s">
        <v>104</v>
      </c>
      <c r="C133" s="8" t="s">
        <v>65</v>
      </c>
      <c r="D133" s="8" t="s">
        <v>37</v>
      </c>
      <c r="E133" s="10">
        <v>1809.77</v>
      </c>
      <c r="F133" s="38"/>
      <c r="G133" s="31"/>
      <c r="H133" s="31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s="11" customFormat="1" ht="15.75">
      <c r="A134" s="22" t="s">
        <v>311</v>
      </c>
      <c r="B134" s="8" t="s">
        <v>105</v>
      </c>
      <c r="C134" s="8" t="s">
        <v>65</v>
      </c>
      <c r="D134" s="8" t="s">
        <v>31</v>
      </c>
      <c r="E134" s="10"/>
      <c r="F134" s="38"/>
      <c r="G134" s="31"/>
      <c r="H134" s="31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s="11" customFormat="1" ht="15.75">
      <c r="A135" s="22" t="s">
        <v>312</v>
      </c>
      <c r="B135" s="8" t="s">
        <v>62</v>
      </c>
      <c r="C135" s="8" t="s">
        <v>65</v>
      </c>
      <c r="D135" s="8" t="s">
        <v>10</v>
      </c>
      <c r="E135" s="10"/>
      <c r="F135" s="38"/>
      <c r="G135" s="31"/>
      <c r="H135" s="31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s="11" customFormat="1" ht="15.75">
      <c r="A136" s="22" t="s">
        <v>313</v>
      </c>
      <c r="B136" s="8" t="s">
        <v>106</v>
      </c>
      <c r="C136" s="8" t="s">
        <v>71</v>
      </c>
      <c r="D136" s="37">
        <f>E133/E2</f>
        <v>0.7215988835725677</v>
      </c>
      <c r="E136" s="10"/>
      <c r="F136" s="38"/>
      <c r="G136" s="31"/>
      <c r="H136" s="31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s="11" customFormat="1" ht="31.5">
      <c r="A137" s="22" t="s">
        <v>314</v>
      </c>
      <c r="B137" s="8" t="s">
        <v>104</v>
      </c>
      <c r="C137" s="8" t="s">
        <v>65</v>
      </c>
      <c r="D137" s="8" t="s">
        <v>246</v>
      </c>
      <c r="E137" s="10">
        <v>1712.46</v>
      </c>
      <c r="F137" s="38"/>
      <c r="G137" s="31"/>
      <c r="H137" s="31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s="11" customFormat="1" ht="15.75">
      <c r="A138" s="22" t="s">
        <v>315</v>
      </c>
      <c r="B138" s="8" t="s">
        <v>105</v>
      </c>
      <c r="C138" s="8" t="s">
        <v>65</v>
      </c>
      <c r="D138" s="8" t="s">
        <v>35</v>
      </c>
      <c r="E138" s="10"/>
      <c r="F138" s="38"/>
      <c r="G138" s="31"/>
      <c r="H138" s="31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s="11" customFormat="1" ht="15.75">
      <c r="A139" s="22" t="s">
        <v>316</v>
      </c>
      <c r="B139" s="8" t="s">
        <v>62</v>
      </c>
      <c r="C139" s="8" t="s">
        <v>65</v>
      </c>
      <c r="D139" s="8" t="s">
        <v>10</v>
      </c>
      <c r="E139" s="10"/>
      <c r="F139" s="38"/>
      <c r="G139" s="31"/>
      <c r="H139" s="31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s="11" customFormat="1" ht="15.75">
      <c r="A140" s="22" t="s">
        <v>317</v>
      </c>
      <c r="B140" s="8" t="s">
        <v>106</v>
      </c>
      <c r="C140" s="8" t="s">
        <v>71</v>
      </c>
      <c r="D140" s="37">
        <f>E137/E2</f>
        <v>0.682799043062201</v>
      </c>
      <c r="E140" s="10"/>
      <c r="F140" s="38"/>
      <c r="G140" s="31"/>
      <c r="H140" s="31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s="11" customFormat="1" ht="31.5">
      <c r="A141" s="22" t="s">
        <v>318</v>
      </c>
      <c r="B141" s="8" t="s">
        <v>104</v>
      </c>
      <c r="C141" s="8" t="s">
        <v>65</v>
      </c>
      <c r="D141" s="37" t="s">
        <v>245</v>
      </c>
      <c r="E141" s="10">
        <v>0</v>
      </c>
      <c r="F141" s="38"/>
      <c r="G141" s="31"/>
      <c r="H141" s="31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s="11" customFormat="1" ht="15.75">
      <c r="A142" s="22" t="s">
        <v>319</v>
      </c>
      <c r="B142" s="8" t="s">
        <v>105</v>
      </c>
      <c r="C142" s="8" t="s">
        <v>65</v>
      </c>
      <c r="D142" s="37" t="s">
        <v>31</v>
      </c>
      <c r="E142" s="10"/>
      <c r="F142" s="38"/>
      <c r="G142" s="31"/>
      <c r="H142" s="31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s="11" customFormat="1" ht="15.75">
      <c r="A143" s="22" t="s">
        <v>320</v>
      </c>
      <c r="B143" s="8" t="s">
        <v>62</v>
      </c>
      <c r="C143" s="8" t="s">
        <v>65</v>
      </c>
      <c r="D143" s="37" t="s">
        <v>10</v>
      </c>
      <c r="E143" s="10"/>
      <c r="F143" s="38"/>
      <c r="G143" s="31"/>
      <c r="H143" s="31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s="11" customFormat="1" ht="15.75">
      <c r="A144" s="22" t="s">
        <v>321</v>
      </c>
      <c r="B144" s="8" t="s">
        <v>106</v>
      </c>
      <c r="C144" s="8" t="s">
        <v>71</v>
      </c>
      <c r="D144" s="37">
        <f>E141/E2</f>
        <v>0</v>
      </c>
      <c r="E144" s="10"/>
      <c r="F144" s="38"/>
      <c r="G144" s="31"/>
      <c r="H144" s="31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s="11" customFormat="1" ht="31.5">
      <c r="A145" s="22" t="s">
        <v>322</v>
      </c>
      <c r="B145" s="8" t="s">
        <v>104</v>
      </c>
      <c r="C145" s="8" t="s">
        <v>65</v>
      </c>
      <c r="D145" s="37" t="s">
        <v>247</v>
      </c>
      <c r="E145" s="10">
        <v>0</v>
      </c>
      <c r="F145" s="38"/>
      <c r="G145" s="31"/>
      <c r="H145" s="31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s="11" customFormat="1" ht="15.75">
      <c r="A146" s="22" t="s">
        <v>323</v>
      </c>
      <c r="B146" s="8" t="s">
        <v>105</v>
      </c>
      <c r="C146" s="8" t="s">
        <v>65</v>
      </c>
      <c r="D146" s="37" t="s">
        <v>24</v>
      </c>
      <c r="E146" s="10"/>
      <c r="F146" s="38"/>
      <c r="G146" s="31"/>
      <c r="H146" s="31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s="11" customFormat="1" ht="15.75">
      <c r="A147" s="22" t="s">
        <v>324</v>
      </c>
      <c r="B147" s="8" t="s">
        <v>62</v>
      </c>
      <c r="C147" s="8" t="s">
        <v>65</v>
      </c>
      <c r="D147" s="37" t="s">
        <v>10</v>
      </c>
      <c r="E147" s="10"/>
      <c r="F147" s="38"/>
      <c r="G147" s="31"/>
      <c r="H147" s="31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s="11" customFormat="1" ht="15.75">
      <c r="A148" s="22" t="s">
        <v>325</v>
      </c>
      <c r="B148" s="8" t="s">
        <v>106</v>
      </c>
      <c r="C148" s="8" t="s">
        <v>71</v>
      </c>
      <c r="D148" s="37">
        <f>E145/E2</f>
        <v>0</v>
      </c>
      <c r="E148" s="10"/>
      <c r="F148" s="38"/>
      <c r="G148" s="31"/>
      <c r="H148" s="31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s="11" customFormat="1" ht="31.5">
      <c r="A149" s="22" t="s">
        <v>326</v>
      </c>
      <c r="B149" s="8" t="s">
        <v>104</v>
      </c>
      <c r="C149" s="8" t="s">
        <v>65</v>
      </c>
      <c r="D149" s="37" t="s">
        <v>244</v>
      </c>
      <c r="E149" s="10">
        <v>1542.69</v>
      </c>
      <c r="F149" s="38"/>
      <c r="G149" s="31"/>
      <c r="H149" s="31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s="11" customFormat="1" ht="15.75">
      <c r="A150" s="22" t="s">
        <v>327</v>
      </c>
      <c r="B150" s="8" t="s">
        <v>105</v>
      </c>
      <c r="C150" s="8" t="s">
        <v>65</v>
      </c>
      <c r="D150" s="37" t="s">
        <v>24</v>
      </c>
      <c r="E150" s="10"/>
      <c r="F150" s="38"/>
      <c r="G150" s="31"/>
      <c r="H150" s="31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s="11" customFormat="1" ht="15.75">
      <c r="A151" s="22" t="s">
        <v>328</v>
      </c>
      <c r="B151" s="8" t="s">
        <v>62</v>
      </c>
      <c r="C151" s="8" t="s">
        <v>65</v>
      </c>
      <c r="D151" s="37" t="s">
        <v>10</v>
      </c>
      <c r="E151" s="10"/>
      <c r="F151" s="38"/>
      <c r="G151" s="31"/>
      <c r="H151" s="31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s="11" customFormat="1" ht="15.75">
      <c r="A152" s="22" t="s">
        <v>329</v>
      </c>
      <c r="B152" s="8" t="s">
        <v>106</v>
      </c>
      <c r="C152" s="8" t="s">
        <v>71</v>
      </c>
      <c r="D152" s="37">
        <f>E149/E2</f>
        <v>0.6151076555023923</v>
      </c>
      <c r="E152" s="10"/>
      <c r="F152" s="38"/>
      <c r="G152" s="31"/>
      <c r="H152" s="31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s="11" customFormat="1" ht="15.75" hidden="1">
      <c r="A153" s="22"/>
      <c r="B153" s="8"/>
      <c r="C153" s="8"/>
      <c r="D153" s="37"/>
      <c r="E153" s="10"/>
      <c r="F153" s="38"/>
      <c r="G153" s="31"/>
      <c r="H153" s="31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s="11" customFormat="1" ht="15.75" hidden="1">
      <c r="A154" s="22"/>
      <c r="B154" s="8"/>
      <c r="C154" s="8"/>
      <c r="D154" s="37"/>
      <c r="E154" s="10"/>
      <c r="F154" s="38"/>
      <c r="G154" s="31"/>
      <c r="H154" s="31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s="11" customFormat="1" ht="15.75" hidden="1">
      <c r="A155" s="22"/>
      <c r="B155" s="8"/>
      <c r="C155" s="8"/>
      <c r="D155" s="37"/>
      <c r="E155" s="10"/>
      <c r="F155" s="38"/>
      <c r="G155" s="31"/>
      <c r="H155" s="31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s="11" customFormat="1" ht="15.75" hidden="1">
      <c r="A156" s="22"/>
      <c r="B156" s="8"/>
      <c r="C156" s="8"/>
      <c r="D156" s="37"/>
      <c r="E156" s="10"/>
      <c r="F156" s="38"/>
      <c r="G156" s="31"/>
      <c r="H156" s="31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s="11" customFormat="1" ht="31.5">
      <c r="A157" s="22" t="s">
        <v>330</v>
      </c>
      <c r="B157" s="8" t="s">
        <v>104</v>
      </c>
      <c r="C157" s="8" t="s">
        <v>65</v>
      </c>
      <c r="D157" s="8" t="s">
        <v>241</v>
      </c>
      <c r="E157" s="10">
        <v>2424.23</v>
      </c>
      <c r="F157" s="33"/>
      <c r="G157" s="27"/>
      <c r="H157" s="31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s="11" customFormat="1" ht="15.75">
      <c r="A158" s="22" t="s">
        <v>331</v>
      </c>
      <c r="B158" s="8" t="s">
        <v>105</v>
      </c>
      <c r="C158" s="8" t="s">
        <v>65</v>
      </c>
      <c r="D158" s="8" t="s">
        <v>24</v>
      </c>
      <c r="E158" s="10"/>
      <c r="F158" s="34"/>
      <c r="G158" s="31"/>
      <c r="H158" s="31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s="11" customFormat="1" ht="15.75">
      <c r="A159" s="22" t="s">
        <v>332</v>
      </c>
      <c r="B159" s="8" t="s">
        <v>62</v>
      </c>
      <c r="C159" s="8" t="s">
        <v>65</v>
      </c>
      <c r="D159" s="8" t="s">
        <v>268</v>
      </c>
      <c r="E159" s="10"/>
      <c r="F159" s="38"/>
      <c r="G159" s="31"/>
      <c r="H159" s="31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s="11" customFormat="1" ht="15.75">
      <c r="A160" s="22" t="s">
        <v>333</v>
      </c>
      <c r="B160" s="8" t="s">
        <v>106</v>
      </c>
      <c r="C160" s="8" t="s">
        <v>71</v>
      </c>
      <c r="D160" s="37">
        <f>E157/E2</f>
        <v>0.9665988835725677</v>
      </c>
      <c r="E160" s="10"/>
      <c r="F160" s="38"/>
      <c r="G160" s="31"/>
      <c r="H160" s="31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s="11" customFormat="1" ht="47.25">
      <c r="A161" s="39" t="s">
        <v>159</v>
      </c>
      <c r="B161" s="19" t="s">
        <v>102</v>
      </c>
      <c r="C161" s="19" t="s">
        <v>65</v>
      </c>
      <c r="D161" s="19" t="s">
        <v>38</v>
      </c>
      <c r="E161" s="20"/>
      <c r="F161" s="38"/>
      <c r="G161" s="31"/>
      <c r="H161" s="31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s="11" customFormat="1" ht="15.75">
      <c r="A162" s="22" t="s">
        <v>334</v>
      </c>
      <c r="B162" s="8" t="s">
        <v>103</v>
      </c>
      <c r="C162" s="8" t="s">
        <v>71</v>
      </c>
      <c r="D162" s="23">
        <f>E163+E171+E175+E179+E183+E187+E191+E195+E199</f>
        <v>70048.87599999999</v>
      </c>
      <c r="E162" s="20"/>
      <c r="F162" s="38"/>
      <c r="G162" s="31"/>
      <c r="H162" s="31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s="11" customFormat="1" ht="31.5">
      <c r="A163" s="22" t="s">
        <v>160</v>
      </c>
      <c r="B163" s="8" t="s">
        <v>104</v>
      </c>
      <c r="C163" s="8" t="s">
        <v>65</v>
      </c>
      <c r="D163" s="8" t="s">
        <v>368</v>
      </c>
      <c r="E163" s="20">
        <f>2148.426</f>
        <v>2148.426</v>
      </c>
      <c r="F163" s="38">
        <v>1</v>
      </c>
      <c r="G163" s="31">
        <f>0.157253*12*E2</f>
        <v>4732.686288000001</v>
      </c>
      <c r="H163" s="31">
        <v>2148.43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s="11" customFormat="1" ht="15.75">
      <c r="A164" s="22" t="s">
        <v>161</v>
      </c>
      <c r="B164" s="8" t="s">
        <v>105</v>
      </c>
      <c r="C164" s="8" t="s">
        <v>65</v>
      </c>
      <c r="D164" s="8" t="s">
        <v>369</v>
      </c>
      <c r="E164" s="20"/>
      <c r="F164" s="38" t="s">
        <v>364</v>
      </c>
      <c r="G164" s="31"/>
      <c r="H164" s="31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s="11" customFormat="1" ht="15.75">
      <c r="A165" s="22" t="s">
        <v>162</v>
      </c>
      <c r="B165" s="8" t="s">
        <v>62</v>
      </c>
      <c r="C165" s="8" t="s">
        <v>65</v>
      </c>
      <c r="D165" s="8" t="s">
        <v>10</v>
      </c>
      <c r="E165" s="10"/>
      <c r="F165" s="38"/>
      <c r="G165" s="31"/>
      <c r="H165" s="31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s="11" customFormat="1" ht="15.75">
      <c r="A166" s="22" t="s">
        <v>163</v>
      </c>
      <c r="B166" s="8" t="s">
        <v>106</v>
      </c>
      <c r="C166" s="8" t="s">
        <v>71</v>
      </c>
      <c r="D166" s="37">
        <f>E163/F163</f>
        <v>2148.426</v>
      </c>
      <c r="E166" s="20"/>
      <c r="F166" s="38"/>
      <c r="G166" s="31"/>
      <c r="H166" s="31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s="11" customFormat="1" ht="31.5">
      <c r="A167" s="22"/>
      <c r="B167" s="8" t="s">
        <v>104</v>
      </c>
      <c r="C167" s="8" t="s">
        <v>65</v>
      </c>
      <c r="D167" s="8" t="s">
        <v>370</v>
      </c>
      <c r="E167" s="30">
        <f>('[2]ук(2016)'!$K$37+'[2]ук(2016)'!$K$41)*12*'[2]ук(2016)'!$K$3+5098.4</f>
        <v>13788.981151999998</v>
      </c>
      <c r="F167" s="38">
        <v>1</v>
      </c>
      <c r="G167" s="31">
        <f>0.288762*12*E2</f>
        <v>8690.581152</v>
      </c>
      <c r="H167" s="31">
        <v>1044.3</v>
      </c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s="11" customFormat="1" ht="15.75">
      <c r="A168" s="22"/>
      <c r="B168" s="8" t="s">
        <v>105</v>
      </c>
      <c r="C168" s="8" t="s">
        <v>65</v>
      </c>
      <c r="D168" s="8" t="s">
        <v>369</v>
      </c>
      <c r="E168" s="20"/>
      <c r="F168" s="38"/>
      <c r="G168" s="31"/>
      <c r="H168" s="31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s="11" customFormat="1" ht="15.75">
      <c r="A169" s="22"/>
      <c r="B169" s="8" t="s">
        <v>62</v>
      </c>
      <c r="C169" s="8" t="s">
        <v>65</v>
      </c>
      <c r="D169" s="8" t="s">
        <v>10</v>
      </c>
      <c r="E169" s="20"/>
      <c r="F169" s="38"/>
      <c r="G169" s="31"/>
      <c r="H169" s="31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s="11" customFormat="1" ht="15.75">
      <c r="A170" s="22"/>
      <c r="B170" s="8" t="s">
        <v>106</v>
      </c>
      <c r="C170" s="8" t="s">
        <v>71</v>
      </c>
      <c r="D170" s="37">
        <f>E167/F167</f>
        <v>13788.981151999998</v>
      </c>
      <c r="E170" s="20"/>
      <c r="F170" s="38"/>
      <c r="G170" s="31"/>
      <c r="H170" s="31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s="11" customFormat="1" ht="31.5">
      <c r="A171" s="22" t="s">
        <v>164</v>
      </c>
      <c r="B171" s="8" t="s">
        <v>104</v>
      </c>
      <c r="C171" s="8" t="s">
        <v>65</v>
      </c>
      <c r="D171" s="8" t="s">
        <v>39</v>
      </c>
      <c r="E171" s="10">
        <v>5899.6</v>
      </c>
      <c r="F171" s="38"/>
      <c r="G171" s="31"/>
      <c r="H171" s="31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s="11" customFormat="1" ht="15.75">
      <c r="A172" s="22" t="s">
        <v>165</v>
      </c>
      <c r="B172" s="8" t="s">
        <v>105</v>
      </c>
      <c r="C172" s="8" t="s">
        <v>65</v>
      </c>
      <c r="D172" s="8" t="s">
        <v>24</v>
      </c>
      <c r="E172" s="10"/>
      <c r="F172" s="38"/>
      <c r="G172" s="31"/>
      <c r="H172" s="31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s="11" customFormat="1" ht="15.75">
      <c r="A173" s="22" t="s">
        <v>166</v>
      </c>
      <c r="B173" s="8" t="s">
        <v>62</v>
      </c>
      <c r="C173" s="8" t="s">
        <v>65</v>
      </c>
      <c r="D173" s="8" t="s">
        <v>10</v>
      </c>
      <c r="E173" s="10"/>
      <c r="F173" s="38"/>
      <c r="G173" s="31"/>
      <c r="H173" s="31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s="11" customFormat="1" ht="15.75">
      <c r="A174" s="22" t="s">
        <v>167</v>
      </c>
      <c r="B174" s="8" t="s">
        <v>106</v>
      </c>
      <c r="C174" s="8" t="s">
        <v>71</v>
      </c>
      <c r="D174" s="37">
        <f>E171/E2</f>
        <v>2.352312599681021</v>
      </c>
      <c r="E174" s="10"/>
      <c r="F174" s="38"/>
      <c r="G174" s="31"/>
      <c r="H174" s="31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s="11" customFormat="1" ht="31.5">
      <c r="A175" s="22" t="s">
        <v>335</v>
      </c>
      <c r="B175" s="8" t="s">
        <v>104</v>
      </c>
      <c r="C175" s="8" t="s">
        <v>65</v>
      </c>
      <c r="D175" s="8" t="s">
        <v>40</v>
      </c>
      <c r="E175" s="10">
        <v>1171.04</v>
      </c>
      <c r="F175" s="38"/>
      <c r="G175" s="31"/>
      <c r="H175" s="31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s="11" customFormat="1" ht="15.75">
      <c r="A176" s="22" t="s">
        <v>336</v>
      </c>
      <c r="B176" s="8" t="s">
        <v>105</v>
      </c>
      <c r="C176" s="8" t="s">
        <v>65</v>
      </c>
      <c r="D176" s="8" t="s">
        <v>24</v>
      </c>
      <c r="E176" s="10"/>
      <c r="F176" s="38"/>
      <c r="G176" s="31"/>
      <c r="H176" s="31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s="11" customFormat="1" ht="15.75">
      <c r="A177" s="22" t="s">
        <v>337</v>
      </c>
      <c r="B177" s="8" t="s">
        <v>62</v>
      </c>
      <c r="C177" s="8" t="s">
        <v>65</v>
      </c>
      <c r="D177" s="8" t="s">
        <v>10</v>
      </c>
      <c r="E177" s="10"/>
      <c r="F177" s="38"/>
      <c r="G177" s="31"/>
      <c r="H177" s="31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s="11" customFormat="1" ht="15.75">
      <c r="A178" s="22" t="s">
        <v>338</v>
      </c>
      <c r="B178" s="8" t="s">
        <v>106</v>
      </c>
      <c r="C178" s="8" t="s">
        <v>71</v>
      </c>
      <c r="D178" s="37">
        <f>E175/E2</f>
        <v>0.4669218500797448</v>
      </c>
      <c r="E178" s="10"/>
      <c r="F178" s="38"/>
      <c r="G178" s="31"/>
      <c r="H178" s="31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s="11" customFormat="1" ht="31.5">
      <c r="A179" s="22" t="s">
        <v>339</v>
      </c>
      <c r="B179" s="8" t="s">
        <v>104</v>
      </c>
      <c r="C179" s="8" t="s">
        <v>65</v>
      </c>
      <c r="D179" s="8" t="s">
        <v>41</v>
      </c>
      <c r="E179" s="10">
        <v>7761.85</v>
      </c>
      <c r="F179" s="38"/>
      <c r="G179" s="31"/>
      <c r="H179" s="31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s="11" customFormat="1" ht="15.75">
      <c r="A180" s="22" t="s">
        <v>340</v>
      </c>
      <c r="B180" s="8" t="s">
        <v>105</v>
      </c>
      <c r="C180" s="8" t="s">
        <v>65</v>
      </c>
      <c r="D180" s="8" t="s">
        <v>24</v>
      </c>
      <c r="E180" s="10"/>
      <c r="F180" s="38"/>
      <c r="G180" s="31"/>
      <c r="H180" s="3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s="11" customFormat="1" ht="15.75">
      <c r="A181" s="22" t="s">
        <v>341</v>
      </c>
      <c r="B181" s="8" t="s">
        <v>62</v>
      </c>
      <c r="C181" s="8" t="s">
        <v>65</v>
      </c>
      <c r="D181" s="8" t="s">
        <v>10</v>
      </c>
      <c r="E181" s="10"/>
      <c r="F181" s="38"/>
      <c r="G181" s="31"/>
      <c r="H181" s="3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s="11" customFormat="1" ht="15.75">
      <c r="A182" s="22" t="s">
        <v>342</v>
      </c>
      <c r="B182" s="8" t="s">
        <v>106</v>
      </c>
      <c r="C182" s="8" t="s">
        <v>71</v>
      </c>
      <c r="D182" s="37">
        <f>E179/E2</f>
        <v>3.094836523125997</v>
      </c>
      <c r="E182" s="10"/>
      <c r="F182" s="38"/>
      <c r="G182" s="31"/>
      <c r="H182" s="3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s="11" customFormat="1" ht="31.5">
      <c r="A183" s="22" t="s">
        <v>343</v>
      </c>
      <c r="B183" s="8" t="s">
        <v>104</v>
      </c>
      <c r="C183" s="8" t="s">
        <v>65</v>
      </c>
      <c r="D183" s="8" t="s">
        <v>234</v>
      </c>
      <c r="E183" s="10">
        <v>1325.81</v>
      </c>
      <c r="F183" s="38"/>
      <c r="G183" s="31"/>
      <c r="H183" s="3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s="11" customFormat="1" ht="15.75">
      <c r="A184" s="22" t="s">
        <v>344</v>
      </c>
      <c r="B184" s="8" t="s">
        <v>105</v>
      </c>
      <c r="C184" s="8" t="s">
        <v>65</v>
      </c>
      <c r="D184" s="8" t="s">
        <v>24</v>
      </c>
      <c r="E184" s="10"/>
      <c r="F184" s="38"/>
      <c r="G184" s="31"/>
      <c r="H184" s="31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11" customFormat="1" ht="15.75">
      <c r="A185" s="22" t="s">
        <v>345</v>
      </c>
      <c r="B185" s="8" t="s">
        <v>62</v>
      </c>
      <c r="C185" s="8" t="s">
        <v>65</v>
      </c>
      <c r="D185" s="8" t="s">
        <v>10</v>
      </c>
      <c r="E185" s="10"/>
      <c r="F185" s="38"/>
      <c r="G185" s="31"/>
      <c r="H185" s="31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s="11" customFormat="1" ht="15.75">
      <c r="A186" s="22" t="s">
        <v>346</v>
      </c>
      <c r="B186" s="8" t="s">
        <v>106</v>
      </c>
      <c r="C186" s="8" t="s">
        <v>71</v>
      </c>
      <c r="D186" s="37">
        <f>E183/E2</f>
        <v>0.5286323763955343</v>
      </c>
      <c r="E186" s="10"/>
      <c r="F186" s="38"/>
      <c r="G186" s="31"/>
      <c r="H186" s="31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s="11" customFormat="1" ht="31.5">
      <c r="A187" s="22" t="s">
        <v>347</v>
      </c>
      <c r="B187" s="8" t="s">
        <v>104</v>
      </c>
      <c r="C187" s="8" t="s">
        <v>65</v>
      </c>
      <c r="D187" s="8" t="s">
        <v>42</v>
      </c>
      <c r="E187" s="10">
        <v>6515.09</v>
      </c>
      <c r="F187" s="38"/>
      <c r="G187" s="31"/>
      <c r="H187" s="31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s="11" customFormat="1" ht="15.75">
      <c r="A188" s="22" t="s">
        <v>348</v>
      </c>
      <c r="B188" s="8" t="s">
        <v>105</v>
      </c>
      <c r="C188" s="8" t="s">
        <v>65</v>
      </c>
      <c r="D188" s="8" t="s">
        <v>24</v>
      </c>
      <c r="E188" s="10"/>
      <c r="F188" s="38"/>
      <c r="G188" s="31"/>
      <c r="H188" s="31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s="11" customFormat="1" ht="15.75">
      <c r="A189" s="22" t="s">
        <v>349</v>
      </c>
      <c r="B189" s="8" t="s">
        <v>62</v>
      </c>
      <c r="C189" s="8" t="s">
        <v>65</v>
      </c>
      <c r="D189" s="8" t="s">
        <v>10</v>
      </c>
      <c r="E189" s="10"/>
      <c r="F189" s="38"/>
      <c r="G189" s="31"/>
      <c r="H189" s="31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s="11" customFormat="1" ht="15.75">
      <c r="A190" s="22" t="s">
        <v>350</v>
      </c>
      <c r="B190" s="8" t="s">
        <v>106</v>
      </c>
      <c r="C190" s="8" t="s">
        <v>71</v>
      </c>
      <c r="D190" s="37">
        <f>E187/E2</f>
        <v>2.5977232854864436</v>
      </c>
      <c r="E190" s="10"/>
      <c r="F190" s="38"/>
      <c r="G190" s="31"/>
      <c r="H190" s="31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s="11" customFormat="1" ht="31.5">
      <c r="A191" s="22" t="s">
        <v>351</v>
      </c>
      <c r="B191" s="8" t="s">
        <v>104</v>
      </c>
      <c r="C191" s="8" t="s">
        <v>65</v>
      </c>
      <c r="D191" s="8" t="s">
        <v>43</v>
      </c>
      <c r="E191" s="10">
        <v>204.68</v>
      </c>
      <c r="F191" s="38" t="s">
        <v>242</v>
      </c>
      <c r="G191" s="31"/>
      <c r="H191" s="3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s="11" customFormat="1" ht="15.75">
      <c r="A192" s="22" t="s">
        <v>352</v>
      </c>
      <c r="B192" s="8" t="s">
        <v>105</v>
      </c>
      <c r="C192" s="8" t="s">
        <v>65</v>
      </c>
      <c r="D192" s="8" t="s">
        <v>24</v>
      </c>
      <c r="E192" s="10"/>
      <c r="F192" s="38" t="s">
        <v>10</v>
      </c>
      <c r="G192" s="31"/>
      <c r="H192" s="3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s="11" customFormat="1" ht="15.75">
      <c r="A193" s="22" t="s">
        <v>353</v>
      </c>
      <c r="B193" s="8" t="s">
        <v>62</v>
      </c>
      <c r="C193" s="8" t="s">
        <v>65</v>
      </c>
      <c r="D193" s="8" t="s">
        <v>10</v>
      </c>
      <c r="E193" s="10"/>
      <c r="F193" s="38"/>
      <c r="G193" s="31"/>
      <c r="H193" s="31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s="11" customFormat="1" ht="15.75">
      <c r="A194" s="22" t="s">
        <v>354</v>
      </c>
      <c r="B194" s="8" t="s">
        <v>106</v>
      </c>
      <c r="C194" s="8" t="s">
        <v>71</v>
      </c>
      <c r="D194" s="37">
        <f>E191/E2</f>
        <v>0.08161084529505583</v>
      </c>
      <c r="E194" s="10"/>
      <c r="F194" s="38"/>
      <c r="G194" s="31"/>
      <c r="H194" s="3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s="11" customFormat="1" ht="31.5">
      <c r="A195" s="22" t="s">
        <v>355</v>
      </c>
      <c r="B195" s="8" t="s">
        <v>104</v>
      </c>
      <c r="C195" s="8" t="s">
        <v>65</v>
      </c>
      <c r="D195" s="8" t="s">
        <v>44</v>
      </c>
      <c r="E195" s="10">
        <v>45022.38</v>
      </c>
      <c r="F195" s="38"/>
      <c r="G195" s="31"/>
      <c r="H195" s="31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s="11" customFormat="1" ht="15.75">
      <c r="A196" s="22" t="s">
        <v>356</v>
      </c>
      <c r="B196" s="8" t="s">
        <v>105</v>
      </c>
      <c r="C196" s="8" t="s">
        <v>65</v>
      </c>
      <c r="D196" s="8" t="s">
        <v>24</v>
      </c>
      <c r="E196" s="10"/>
      <c r="F196" s="38"/>
      <c r="G196" s="31"/>
      <c r="H196" s="3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s="11" customFormat="1" ht="15.75">
      <c r="A197" s="22" t="s">
        <v>357</v>
      </c>
      <c r="B197" s="8" t="s">
        <v>62</v>
      </c>
      <c r="C197" s="8" t="s">
        <v>65</v>
      </c>
      <c r="D197" s="8" t="s">
        <v>10</v>
      </c>
      <c r="E197" s="10"/>
      <c r="F197" s="38"/>
      <c r="G197" s="31"/>
      <c r="H197" s="3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s="11" customFormat="1" ht="15.75">
      <c r="A198" s="22" t="s">
        <v>358</v>
      </c>
      <c r="B198" s="8" t="s">
        <v>106</v>
      </c>
      <c r="C198" s="8" t="s">
        <v>71</v>
      </c>
      <c r="D198" s="37">
        <f>E195/E2</f>
        <v>17.95150717703349</v>
      </c>
      <c r="E198" s="10"/>
      <c r="F198" s="38"/>
      <c r="G198" s="31"/>
      <c r="H198" s="3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s="11" customFormat="1" ht="31.5">
      <c r="A199" s="22" t="s">
        <v>359</v>
      </c>
      <c r="B199" s="8" t="s">
        <v>104</v>
      </c>
      <c r="C199" s="8" t="s">
        <v>65</v>
      </c>
      <c r="D199" s="8" t="s">
        <v>267</v>
      </c>
      <c r="E199" s="10">
        <v>0</v>
      </c>
      <c r="F199" s="38"/>
      <c r="G199" s="31"/>
      <c r="H199" s="31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s="11" customFormat="1" ht="15.75">
      <c r="A200" s="22" t="s">
        <v>360</v>
      </c>
      <c r="B200" s="8" t="s">
        <v>105</v>
      </c>
      <c r="C200" s="8" t="s">
        <v>65</v>
      </c>
      <c r="D200" s="8" t="s">
        <v>24</v>
      </c>
      <c r="E200" s="10"/>
      <c r="F200" s="38"/>
      <c r="G200" s="31"/>
      <c r="H200" s="3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s="11" customFormat="1" ht="15.75">
      <c r="A201" s="22" t="s">
        <v>361</v>
      </c>
      <c r="B201" s="8" t="s">
        <v>62</v>
      </c>
      <c r="C201" s="8" t="s">
        <v>65</v>
      </c>
      <c r="D201" s="8" t="s">
        <v>10</v>
      </c>
      <c r="E201" s="10"/>
      <c r="F201" s="38"/>
      <c r="G201" s="31"/>
      <c r="H201" s="3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s="11" customFormat="1" ht="15.75">
      <c r="A202" s="22" t="s">
        <v>362</v>
      </c>
      <c r="B202" s="8" t="s">
        <v>106</v>
      </c>
      <c r="C202" s="8" t="s">
        <v>71</v>
      </c>
      <c r="D202" s="37">
        <f>E199/E2</f>
        <v>0</v>
      </c>
      <c r="E202" s="10"/>
      <c r="F202" s="38"/>
      <c r="G202" s="31"/>
      <c r="H202" s="3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s="11" customFormat="1" ht="47.25">
      <c r="A203" s="39" t="s">
        <v>168</v>
      </c>
      <c r="B203" s="19" t="s">
        <v>102</v>
      </c>
      <c r="C203" s="19" t="s">
        <v>65</v>
      </c>
      <c r="D203" s="19" t="s">
        <v>45</v>
      </c>
      <c r="E203" s="10"/>
      <c r="F203" s="38"/>
      <c r="G203" s="31"/>
      <c r="H203" s="3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s="11" customFormat="1" ht="18.75">
      <c r="A204" s="22" t="s">
        <v>363</v>
      </c>
      <c r="B204" s="8" t="s">
        <v>103</v>
      </c>
      <c r="C204" s="8" t="s">
        <v>71</v>
      </c>
      <c r="D204" s="8">
        <f>E205+E209+E213+E217+E221+E225+E229+E233+E237+E241</f>
        <v>17033.95</v>
      </c>
      <c r="E204" s="10"/>
      <c r="F204" s="35"/>
      <c r="G204" s="31"/>
      <c r="H204" s="3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s="11" customFormat="1" ht="31.5">
      <c r="A205" s="22" t="s">
        <v>169</v>
      </c>
      <c r="B205" s="8" t="s">
        <v>104</v>
      </c>
      <c r="C205" s="8" t="s">
        <v>65</v>
      </c>
      <c r="D205" s="8" t="s">
        <v>46</v>
      </c>
      <c r="E205" s="10">
        <v>0</v>
      </c>
      <c r="F205" s="38"/>
      <c r="G205" s="31"/>
      <c r="H205" s="3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s="11" customFormat="1" ht="15.75">
      <c r="A206" s="22" t="s">
        <v>170</v>
      </c>
      <c r="B206" s="8" t="s">
        <v>105</v>
      </c>
      <c r="C206" s="8" t="s">
        <v>65</v>
      </c>
      <c r="D206" s="8" t="s">
        <v>24</v>
      </c>
      <c r="E206" s="10"/>
      <c r="F206" s="38"/>
      <c r="G206" s="31"/>
      <c r="H206" s="3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s="11" customFormat="1" ht="15.75">
      <c r="A207" s="22" t="s">
        <v>171</v>
      </c>
      <c r="B207" s="8" t="s">
        <v>62</v>
      </c>
      <c r="C207" s="8" t="s">
        <v>65</v>
      </c>
      <c r="D207" s="8" t="s">
        <v>10</v>
      </c>
      <c r="E207" s="10"/>
      <c r="F207" s="38"/>
      <c r="G207" s="31"/>
      <c r="H207" s="3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s="11" customFormat="1" ht="15.75">
      <c r="A208" s="22" t="s">
        <v>172</v>
      </c>
      <c r="B208" s="8" t="s">
        <v>106</v>
      </c>
      <c r="C208" s="8" t="s">
        <v>71</v>
      </c>
      <c r="D208" s="8">
        <v>0</v>
      </c>
      <c r="E208" s="10"/>
      <c r="F208" s="38"/>
      <c r="G208" s="31"/>
      <c r="H208" s="3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s="11" customFormat="1" ht="31.5">
      <c r="A209" s="22" t="s">
        <v>173</v>
      </c>
      <c r="B209" s="8" t="s">
        <v>104</v>
      </c>
      <c r="C209" s="8" t="s">
        <v>65</v>
      </c>
      <c r="D209" s="8" t="s">
        <v>48</v>
      </c>
      <c r="E209" s="10">
        <v>0</v>
      </c>
      <c r="F209" s="38"/>
      <c r="G209" s="31"/>
      <c r="H209" s="3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s="11" customFormat="1" ht="15.75">
      <c r="A210" s="22" t="s">
        <v>174</v>
      </c>
      <c r="B210" s="8" t="s">
        <v>105</v>
      </c>
      <c r="C210" s="8" t="s">
        <v>65</v>
      </c>
      <c r="D210" s="8" t="s">
        <v>24</v>
      </c>
      <c r="E210" s="10"/>
      <c r="F210" s="38"/>
      <c r="G210" s="31"/>
      <c r="H210" s="3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s="11" customFormat="1" ht="15.75">
      <c r="A211" s="22" t="s">
        <v>175</v>
      </c>
      <c r="B211" s="8" t="s">
        <v>62</v>
      </c>
      <c r="C211" s="8" t="s">
        <v>65</v>
      </c>
      <c r="D211" s="8" t="s">
        <v>10</v>
      </c>
      <c r="E211" s="10"/>
      <c r="F211" s="38"/>
      <c r="G211" s="31"/>
      <c r="H211" s="3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s="11" customFormat="1" ht="15.75">
      <c r="A212" s="22" t="s">
        <v>176</v>
      </c>
      <c r="B212" s="8" t="s">
        <v>106</v>
      </c>
      <c r="C212" s="8" t="s">
        <v>71</v>
      </c>
      <c r="D212" s="37">
        <f>E209/E2</f>
        <v>0</v>
      </c>
      <c r="E212" s="10"/>
      <c r="F212" s="38"/>
      <c r="G212" s="31"/>
      <c r="H212" s="3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s="11" customFormat="1" ht="31.5">
      <c r="A213" s="22" t="s">
        <v>177</v>
      </c>
      <c r="B213" s="8" t="s">
        <v>104</v>
      </c>
      <c r="C213" s="8" t="s">
        <v>65</v>
      </c>
      <c r="D213" s="8" t="s">
        <v>47</v>
      </c>
      <c r="E213" s="10">
        <v>5329.29</v>
      </c>
      <c r="F213" s="38"/>
      <c r="G213" s="31"/>
      <c r="H213" s="3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s="11" customFormat="1" ht="15.75">
      <c r="A214" s="22" t="s">
        <v>178</v>
      </c>
      <c r="B214" s="8" t="s">
        <v>105</v>
      </c>
      <c r="C214" s="8" t="s">
        <v>65</v>
      </c>
      <c r="D214" s="8" t="s">
        <v>24</v>
      </c>
      <c r="E214" s="10"/>
      <c r="F214" s="38"/>
      <c r="G214" s="31"/>
      <c r="H214" s="3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11" customFormat="1" ht="15.75">
      <c r="A215" s="22" t="s">
        <v>179</v>
      </c>
      <c r="B215" s="8" t="s">
        <v>62</v>
      </c>
      <c r="C215" s="8" t="s">
        <v>65</v>
      </c>
      <c r="D215" s="8" t="s">
        <v>10</v>
      </c>
      <c r="E215" s="10"/>
      <c r="F215" s="38"/>
      <c r="G215" s="31"/>
      <c r="H215" s="3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s="11" customFormat="1" ht="15.75">
      <c r="A216" s="22" t="s">
        <v>180</v>
      </c>
      <c r="B216" s="8" t="s">
        <v>106</v>
      </c>
      <c r="C216" s="8" t="s">
        <v>71</v>
      </c>
      <c r="D216" s="37">
        <f>E213/E2</f>
        <v>2.124916267942584</v>
      </c>
      <c r="E216" s="10"/>
      <c r="F216" s="38"/>
      <c r="G216" s="31"/>
      <c r="H216" s="3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s="11" customFormat="1" ht="31.5">
      <c r="A217" s="22" t="s">
        <v>181</v>
      </c>
      <c r="B217" s="8" t="s">
        <v>104</v>
      </c>
      <c r="C217" s="8" t="s">
        <v>65</v>
      </c>
      <c r="D217" s="8" t="s">
        <v>202</v>
      </c>
      <c r="E217" s="10">
        <v>0</v>
      </c>
      <c r="F217" s="38"/>
      <c r="G217" s="31"/>
      <c r="H217" s="3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s="11" customFormat="1" ht="15.75">
      <c r="A218" s="22" t="s">
        <v>182</v>
      </c>
      <c r="B218" s="8" t="s">
        <v>105</v>
      </c>
      <c r="C218" s="8" t="s">
        <v>65</v>
      </c>
      <c r="D218" s="8" t="s">
        <v>24</v>
      </c>
      <c r="E218" s="10"/>
      <c r="F218" s="38"/>
      <c r="G218" s="31"/>
      <c r="H218" s="3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s="11" customFormat="1" ht="15.75">
      <c r="A219" s="22" t="s">
        <v>183</v>
      </c>
      <c r="B219" s="8" t="s">
        <v>62</v>
      </c>
      <c r="C219" s="8" t="s">
        <v>65</v>
      </c>
      <c r="D219" s="8" t="s">
        <v>10</v>
      </c>
      <c r="E219" s="10"/>
      <c r="F219" s="38"/>
      <c r="G219" s="31"/>
      <c r="H219" s="3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s="11" customFormat="1" ht="15.75">
      <c r="A220" s="22" t="s">
        <v>184</v>
      </c>
      <c r="B220" s="8" t="s">
        <v>106</v>
      </c>
      <c r="C220" s="8" t="s">
        <v>71</v>
      </c>
      <c r="D220" s="8">
        <v>0</v>
      </c>
      <c r="E220" s="10"/>
      <c r="F220" s="38"/>
      <c r="G220" s="31"/>
      <c r="H220" s="3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s="11" customFormat="1" ht="31.5">
      <c r="A221" s="22" t="s">
        <v>185</v>
      </c>
      <c r="B221" s="8" t="s">
        <v>104</v>
      </c>
      <c r="C221" s="8" t="s">
        <v>65</v>
      </c>
      <c r="D221" s="8" t="s">
        <v>248</v>
      </c>
      <c r="E221" s="10">
        <v>1439.18</v>
      </c>
      <c r="F221" s="38"/>
      <c r="G221" s="31"/>
      <c r="H221" s="3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s="11" customFormat="1" ht="15.75">
      <c r="A222" s="22" t="s">
        <v>186</v>
      </c>
      <c r="B222" s="8" t="s">
        <v>105</v>
      </c>
      <c r="C222" s="8" t="s">
        <v>65</v>
      </c>
      <c r="D222" s="8" t="s">
        <v>24</v>
      </c>
      <c r="E222" s="10"/>
      <c r="F222" s="38"/>
      <c r="G222" s="31"/>
      <c r="H222" s="3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s="11" customFormat="1" ht="15.75">
      <c r="A223" s="22" t="s">
        <v>187</v>
      </c>
      <c r="B223" s="8" t="s">
        <v>62</v>
      </c>
      <c r="C223" s="8" t="s">
        <v>65</v>
      </c>
      <c r="D223" s="8" t="s">
        <v>10</v>
      </c>
      <c r="E223" s="10"/>
      <c r="F223" s="38"/>
      <c r="G223" s="31"/>
      <c r="H223" s="3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s="11" customFormat="1" ht="15.75">
      <c r="A224" s="22" t="s">
        <v>188</v>
      </c>
      <c r="B224" s="8" t="s">
        <v>106</v>
      </c>
      <c r="C224" s="8" t="s">
        <v>71</v>
      </c>
      <c r="D224" s="37">
        <f>E221/E2</f>
        <v>0.5738357256778309</v>
      </c>
      <c r="E224" s="10"/>
      <c r="F224" s="38"/>
      <c r="G224" s="31"/>
      <c r="H224" s="3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s="11" customFormat="1" ht="31.5">
      <c r="A225" s="22" t="s">
        <v>189</v>
      </c>
      <c r="B225" s="8" t="s">
        <v>104</v>
      </c>
      <c r="C225" s="8" t="s">
        <v>65</v>
      </c>
      <c r="D225" s="8" t="s">
        <v>1</v>
      </c>
      <c r="E225" s="10">
        <v>7207.39</v>
      </c>
      <c r="F225" s="38"/>
      <c r="G225" s="31"/>
      <c r="H225" s="3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s="11" customFormat="1" ht="15.75">
      <c r="A226" s="22" t="s">
        <v>190</v>
      </c>
      <c r="B226" s="8" t="s">
        <v>105</v>
      </c>
      <c r="C226" s="8" t="s">
        <v>65</v>
      </c>
      <c r="D226" s="8" t="s">
        <v>24</v>
      </c>
      <c r="E226" s="10"/>
      <c r="F226" s="38"/>
      <c r="G226" s="31"/>
      <c r="H226" s="3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s="11" customFormat="1" ht="15.75">
      <c r="A227" s="22" t="s">
        <v>191</v>
      </c>
      <c r="B227" s="8" t="s">
        <v>62</v>
      </c>
      <c r="C227" s="8" t="s">
        <v>65</v>
      </c>
      <c r="D227" s="8" t="s">
        <v>10</v>
      </c>
      <c r="E227" s="10"/>
      <c r="F227" s="38"/>
      <c r="G227" s="31"/>
      <c r="H227" s="3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s="11" customFormat="1" ht="15.75">
      <c r="A228" s="22" t="s">
        <v>192</v>
      </c>
      <c r="B228" s="8" t="s">
        <v>106</v>
      </c>
      <c r="C228" s="8" t="s">
        <v>71</v>
      </c>
      <c r="D228" s="37">
        <f>E225/E2</f>
        <v>2.8737599681020733</v>
      </c>
      <c r="E228" s="10"/>
      <c r="F228" s="38"/>
      <c r="G228" s="31"/>
      <c r="H228" s="3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s="11" customFormat="1" ht="31.5">
      <c r="A229" s="22" t="s">
        <v>193</v>
      </c>
      <c r="B229" s="8" t="s">
        <v>104</v>
      </c>
      <c r="C229" s="8" t="s">
        <v>65</v>
      </c>
      <c r="D229" s="8" t="s">
        <v>0</v>
      </c>
      <c r="E229" s="10">
        <v>0</v>
      </c>
      <c r="F229" s="38"/>
      <c r="G229" s="31"/>
      <c r="H229" s="3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s="11" customFormat="1" ht="15.75">
      <c r="A230" s="22" t="s">
        <v>194</v>
      </c>
      <c r="B230" s="8" t="s">
        <v>105</v>
      </c>
      <c r="C230" s="8" t="s">
        <v>65</v>
      </c>
      <c r="D230" s="8" t="s">
        <v>24</v>
      </c>
      <c r="E230" s="10"/>
      <c r="F230" s="38"/>
      <c r="G230" s="31"/>
      <c r="H230" s="3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s="11" customFormat="1" ht="15.75">
      <c r="A231" s="22" t="s">
        <v>195</v>
      </c>
      <c r="B231" s="8" t="s">
        <v>62</v>
      </c>
      <c r="C231" s="8" t="s">
        <v>65</v>
      </c>
      <c r="D231" s="8" t="s">
        <v>10</v>
      </c>
      <c r="E231" s="10"/>
      <c r="F231" s="38"/>
      <c r="G231" s="31"/>
      <c r="H231" s="3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s="11" customFormat="1" ht="15.75">
      <c r="A232" s="22" t="s">
        <v>196</v>
      </c>
      <c r="B232" s="8" t="s">
        <v>106</v>
      </c>
      <c r="C232" s="8" t="s">
        <v>71</v>
      </c>
      <c r="D232" s="37">
        <f>E229/E2</f>
        <v>0</v>
      </c>
      <c r="E232" s="10"/>
      <c r="F232" s="38"/>
      <c r="G232" s="31"/>
      <c r="H232" s="3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s="11" customFormat="1" ht="31.5">
      <c r="A233" s="22" t="s">
        <v>197</v>
      </c>
      <c r="B233" s="8" t="s">
        <v>104</v>
      </c>
      <c r="C233" s="8" t="s">
        <v>65</v>
      </c>
      <c r="D233" s="8" t="s">
        <v>49</v>
      </c>
      <c r="E233" s="10">
        <v>3058.09</v>
      </c>
      <c r="F233" s="38"/>
      <c r="G233" s="31"/>
      <c r="H233" s="3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s="11" customFormat="1" ht="15.75">
      <c r="A234" s="22" t="s">
        <v>198</v>
      </c>
      <c r="B234" s="8" t="s">
        <v>105</v>
      </c>
      <c r="C234" s="8" t="s">
        <v>65</v>
      </c>
      <c r="D234" s="8" t="s">
        <v>24</v>
      </c>
      <c r="E234" s="10"/>
      <c r="F234" s="38"/>
      <c r="G234" s="31"/>
      <c r="H234" s="3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s="11" customFormat="1" ht="15.75">
      <c r="A235" s="22" t="s">
        <v>199</v>
      </c>
      <c r="B235" s="8" t="s">
        <v>62</v>
      </c>
      <c r="C235" s="8" t="s">
        <v>65</v>
      </c>
      <c r="D235" s="8" t="s">
        <v>10</v>
      </c>
      <c r="E235" s="10"/>
      <c r="F235" s="38"/>
      <c r="G235" s="31"/>
      <c r="H235" s="3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s="11" customFormat="1" ht="15.75">
      <c r="A236" s="22" t="s">
        <v>200</v>
      </c>
      <c r="B236" s="8" t="s">
        <v>106</v>
      </c>
      <c r="C236" s="8" t="s">
        <v>71</v>
      </c>
      <c r="D236" s="37">
        <f>E233/E2</f>
        <v>1.2193341307814993</v>
      </c>
      <c r="E236" s="10"/>
      <c r="F236" s="38"/>
      <c r="G236" s="31"/>
      <c r="H236" s="3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s="11" customFormat="1" ht="31.5">
      <c r="A237" s="22" t="s">
        <v>262</v>
      </c>
      <c r="B237" s="8" t="s">
        <v>104</v>
      </c>
      <c r="C237" s="8" t="s">
        <v>65</v>
      </c>
      <c r="D237" s="8" t="s">
        <v>50</v>
      </c>
      <c r="E237" s="10">
        <v>0</v>
      </c>
      <c r="F237" s="38"/>
      <c r="G237" s="31"/>
      <c r="H237" s="3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s="11" customFormat="1" ht="15.75">
      <c r="A238" s="22" t="s">
        <v>263</v>
      </c>
      <c r="B238" s="8" t="s">
        <v>105</v>
      </c>
      <c r="C238" s="8" t="s">
        <v>65</v>
      </c>
      <c r="D238" s="8" t="s">
        <v>24</v>
      </c>
      <c r="E238" s="10"/>
      <c r="F238" s="38"/>
      <c r="G238" s="31"/>
      <c r="H238" s="3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s="11" customFormat="1" ht="15.75">
      <c r="A239" s="22" t="s">
        <v>264</v>
      </c>
      <c r="B239" s="8" t="s">
        <v>62</v>
      </c>
      <c r="C239" s="8" t="s">
        <v>65</v>
      </c>
      <c r="D239" s="8" t="s">
        <v>10</v>
      </c>
      <c r="E239" s="10"/>
      <c r="F239" s="38"/>
      <c r="G239" s="31"/>
      <c r="H239" s="3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s="11" customFormat="1" ht="15.75">
      <c r="A240" s="22" t="s">
        <v>265</v>
      </c>
      <c r="B240" s="8" t="s">
        <v>106</v>
      </c>
      <c r="C240" s="8" t="s">
        <v>71</v>
      </c>
      <c r="D240" s="37">
        <f>E237/E2</f>
        <v>0</v>
      </c>
      <c r="E240" s="10"/>
      <c r="F240" s="38"/>
      <c r="G240" s="31"/>
      <c r="H240" s="3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s="11" customFormat="1" ht="31.5">
      <c r="A241" s="22" t="s">
        <v>262</v>
      </c>
      <c r="B241" s="8" t="s">
        <v>104</v>
      </c>
      <c r="C241" s="8" t="s">
        <v>65</v>
      </c>
      <c r="D241" s="8" t="s">
        <v>51</v>
      </c>
      <c r="E241" s="10">
        <v>0</v>
      </c>
      <c r="F241" s="38" t="s">
        <v>243</v>
      </c>
      <c r="G241" s="31"/>
      <c r="H241" s="3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s="11" customFormat="1" ht="15.75">
      <c r="A242" s="22" t="s">
        <v>263</v>
      </c>
      <c r="B242" s="8" t="s">
        <v>105</v>
      </c>
      <c r="C242" s="8" t="s">
        <v>65</v>
      </c>
      <c r="D242" s="8" t="s">
        <v>24</v>
      </c>
      <c r="E242" s="10"/>
      <c r="F242" s="38"/>
      <c r="G242" s="31"/>
      <c r="H242" s="3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s="11" customFormat="1" ht="15.75">
      <c r="A243" s="22" t="s">
        <v>264</v>
      </c>
      <c r="B243" s="8" t="s">
        <v>62</v>
      </c>
      <c r="C243" s="8" t="s">
        <v>65</v>
      </c>
      <c r="D243" s="8" t="s">
        <v>235</v>
      </c>
      <c r="E243" s="10"/>
      <c r="F243" s="38"/>
      <c r="G243" s="31"/>
      <c r="H243" s="31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s="11" customFormat="1" ht="15.75">
      <c r="A244" s="22" t="s">
        <v>265</v>
      </c>
      <c r="B244" s="8" t="s">
        <v>106</v>
      </c>
      <c r="C244" s="8" t="s">
        <v>71</v>
      </c>
      <c r="D244" s="37">
        <f>E241/E2</f>
        <v>0</v>
      </c>
      <c r="E244" s="10"/>
      <c r="F244" s="38"/>
      <c r="G244" s="31"/>
      <c r="H244" s="31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s="11" customFormat="1" ht="15.75">
      <c r="A245" s="22"/>
      <c r="B245" s="19" t="s">
        <v>201</v>
      </c>
      <c r="C245" s="8" t="s">
        <v>71</v>
      </c>
      <c r="D245" s="24">
        <f>SUM(D28,D34,D60,D66,D72,D78,D84,D90,D100,D162,D204)</f>
        <v>288949.72000000003</v>
      </c>
      <c r="E245" s="10"/>
      <c r="F245" s="38"/>
      <c r="G245" s="31"/>
      <c r="H245" s="31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4" ht="15.75">
      <c r="A246" s="46" t="s">
        <v>203</v>
      </c>
      <c r="B246" s="46"/>
      <c r="C246" s="46"/>
      <c r="D246" s="46"/>
    </row>
    <row r="247" spans="1:4" ht="15.75">
      <c r="A247" s="6" t="s">
        <v>204</v>
      </c>
      <c r="B247" s="7" t="s">
        <v>205</v>
      </c>
      <c r="C247" s="7" t="s">
        <v>206</v>
      </c>
      <c r="D247" s="43">
        <v>2</v>
      </c>
    </row>
    <row r="248" spans="1:4" ht="15.75">
      <c r="A248" s="6" t="s">
        <v>207</v>
      </c>
      <c r="B248" s="7" t="s">
        <v>208</v>
      </c>
      <c r="C248" s="7" t="s">
        <v>206</v>
      </c>
      <c r="D248" s="43">
        <f>'[1]Управл 2017'!$AB$17</f>
        <v>2</v>
      </c>
    </row>
    <row r="249" spans="1:4" ht="15.75">
      <c r="A249" s="6" t="s">
        <v>209</v>
      </c>
      <c r="B249" s="7" t="s">
        <v>210</v>
      </c>
      <c r="C249" s="7" t="s">
        <v>206</v>
      </c>
      <c r="D249" s="44">
        <f>'[1]Управл 2017'!$AC$17</f>
        <v>0</v>
      </c>
    </row>
    <row r="250" spans="1:4" ht="15.75">
      <c r="A250" s="6" t="s">
        <v>211</v>
      </c>
      <c r="B250" s="7" t="s">
        <v>212</v>
      </c>
      <c r="C250" s="7" t="s">
        <v>71</v>
      </c>
      <c r="D250" s="44">
        <v>-1735.83</v>
      </c>
    </row>
    <row r="251" spans="1:4" ht="15.75">
      <c r="A251" s="46" t="s">
        <v>213</v>
      </c>
      <c r="B251" s="46"/>
      <c r="C251" s="46"/>
      <c r="D251" s="46"/>
    </row>
    <row r="252" spans="1:5" ht="15.75">
      <c r="A252" s="6" t="s">
        <v>214</v>
      </c>
      <c r="B252" s="7" t="s">
        <v>70</v>
      </c>
      <c r="C252" s="7" t="s">
        <v>71</v>
      </c>
      <c r="D252" s="7">
        <v>0</v>
      </c>
      <c r="E252" s="10" t="s">
        <v>365</v>
      </c>
    </row>
    <row r="253" spans="1:5" ht="15.75">
      <c r="A253" s="6" t="s">
        <v>215</v>
      </c>
      <c r="B253" s="7" t="s">
        <v>72</v>
      </c>
      <c r="C253" s="7" t="s">
        <v>71</v>
      </c>
      <c r="D253" s="7">
        <v>0</v>
      </c>
      <c r="E253" s="10" t="s">
        <v>365</v>
      </c>
    </row>
    <row r="254" spans="1:5" ht="15.75">
      <c r="A254" s="6" t="s">
        <v>216</v>
      </c>
      <c r="B254" s="7" t="s">
        <v>74</v>
      </c>
      <c r="C254" s="7" t="s">
        <v>71</v>
      </c>
      <c r="D254" s="7">
        <v>0</v>
      </c>
      <c r="E254" s="10" t="s">
        <v>365</v>
      </c>
    </row>
    <row r="255" spans="1:5" ht="15.75">
      <c r="A255" s="6" t="s">
        <v>217</v>
      </c>
      <c r="B255" s="7" t="s">
        <v>97</v>
      </c>
      <c r="C255" s="7" t="s">
        <v>71</v>
      </c>
      <c r="D255" s="7">
        <v>0</v>
      </c>
      <c r="E255" s="10" t="s">
        <v>365</v>
      </c>
    </row>
    <row r="256" spans="1:5" ht="15.75">
      <c r="A256" s="6" t="s">
        <v>218</v>
      </c>
      <c r="B256" s="7" t="s">
        <v>219</v>
      </c>
      <c r="C256" s="7" t="s">
        <v>71</v>
      </c>
      <c r="D256" s="7">
        <v>0</v>
      </c>
      <c r="E256" s="10" t="s">
        <v>365</v>
      </c>
    </row>
    <row r="257" spans="1:5" ht="15.75">
      <c r="A257" s="6" t="s">
        <v>220</v>
      </c>
      <c r="B257" s="7" t="s">
        <v>99</v>
      </c>
      <c r="C257" s="7" t="s">
        <v>71</v>
      </c>
      <c r="D257" s="7">
        <v>0</v>
      </c>
      <c r="E257" s="10" t="s">
        <v>365</v>
      </c>
    </row>
    <row r="258" spans="1:4" ht="15.75">
      <c r="A258" s="46" t="s">
        <v>221</v>
      </c>
      <c r="B258" s="46"/>
      <c r="C258" s="46"/>
      <c r="D258" s="46"/>
    </row>
    <row r="259" spans="1:5" ht="15.75">
      <c r="A259" s="6" t="s">
        <v>222</v>
      </c>
      <c r="B259" s="7" t="s">
        <v>205</v>
      </c>
      <c r="C259" s="7" t="s">
        <v>206</v>
      </c>
      <c r="D259" s="7">
        <v>0</v>
      </c>
      <c r="E259" s="10" t="s">
        <v>365</v>
      </c>
    </row>
    <row r="260" spans="1:6" ht="15.75">
      <c r="A260" s="6" t="s">
        <v>223</v>
      </c>
      <c r="B260" s="7" t="s">
        <v>208</v>
      </c>
      <c r="C260" s="7" t="s">
        <v>206</v>
      </c>
      <c r="D260" s="7">
        <v>0</v>
      </c>
      <c r="E260" s="10" t="s">
        <v>365</v>
      </c>
      <c r="F260" s="38" t="s">
        <v>364</v>
      </c>
    </row>
    <row r="261" spans="1:5" ht="15.75">
      <c r="A261" s="6" t="s">
        <v>224</v>
      </c>
      <c r="B261" s="7" t="s">
        <v>225</v>
      </c>
      <c r="C261" s="7" t="s">
        <v>206</v>
      </c>
      <c r="D261" s="7">
        <v>0</v>
      </c>
      <c r="E261" s="10" t="s">
        <v>365</v>
      </c>
    </row>
    <row r="262" spans="1:5" ht="15.75">
      <c r="A262" s="6" t="s">
        <v>226</v>
      </c>
      <c r="B262" s="7" t="s">
        <v>212</v>
      </c>
      <c r="C262" s="7" t="s">
        <v>71</v>
      </c>
      <c r="D262" s="7">
        <v>0</v>
      </c>
      <c r="E262" s="10" t="s">
        <v>365</v>
      </c>
    </row>
    <row r="263" spans="1:4" ht="15.75">
      <c r="A263" s="46" t="s">
        <v>227</v>
      </c>
      <c r="B263" s="46"/>
      <c r="C263" s="46"/>
      <c r="D263" s="46"/>
    </row>
    <row r="264" spans="1:5" ht="15.75">
      <c r="A264" s="6" t="s">
        <v>228</v>
      </c>
      <c r="B264" s="7" t="s">
        <v>229</v>
      </c>
      <c r="C264" s="7" t="s">
        <v>206</v>
      </c>
      <c r="D264" s="7">
        <v>22</v>
      </c>
      <c r="E264" s="10" t="s">
        <v>366</v>
      </c>
    </row>
    <row r="265" spans="1:5" ht="15.75">
      <c r="A265" s="6" t="s">
        <v>230</v>
      </c>
      <c r="B265" s="7" t="s">
        <v>231</v>
      </c>
      <c r="C265" s="7" t="s">
        <v>206</v>
      </c>
      <c r="D265" s="7">
        <v>0</v>
      </c>
      <c r="E265" s="10" t="s">
        <v>366</v>
      </c>
    </row>
    <row r="266" spans="1:5" ht="31.5">
      <c r="A266" s="6" t="s">
        <v>232</v>
      </c>
      <c r="B266" s="7" t="s">
        <v>233</v>
      </c>
      <c r="C266" s="7" t="s">
        <v>71</v>
      </c>
      <c r="D266" s="7">
        <v>60200</v>
      </c>
      <c r="E266" s="10" t="s">
        <v>366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1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2020-03-23T13:24:01Z</dcterms:modified>
  <cp:category/>
  <cp:version/>
  <cp:contentType/>
  <cp:contentStatus/>
</cp:coreProperties>
</file>