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<sst xmlns="http://schemas.openxmlformats.org/spreadsheetml/2006/main" count="946" uniqueCount="377">
  <si>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</si>
  <si>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</si>
  <si>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</si>
  <si>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</si>
  <si>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</si>
  <si>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</si>
  <si>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</si>
  <si>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</si>
  <si>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</si>
  <si>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</si>
  <si>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</si>
  <si>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</si>
  <si>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</si>
  <si>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</si>
  <si>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</si>
  <si>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</si>
  <si>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</si>
  <si>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</si>
  <si>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</si>
  <si>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</si>
  <si>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</si>
  <si>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</si>
  <si>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</si>
  <si>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</si>
  <si>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</si>
  <si>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</si>
  <si>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</si>
  <si>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</si>
  <si>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</si>
  <si>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</si>
  <si>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</si>
  <si>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</si>
  <si>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</si>
  <si>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</si>
  <si>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</si>
  <si>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</si>
  <si>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</si>
  <si>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</si>
  <si>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</si>
  <si>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</si>
  <si>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</si>
  <si>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</si>
  <si>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</si>
  <si>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</si>
  <si>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</si>
  <si>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</si>
  <si>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</si>
  <si>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</si>
  <si>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</si>
  <si>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</si>
  <si>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</si>
  <si>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</si>
  <si>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</si>
  <si>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</si>
  <si>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</si>
  <si>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</si>
  <si>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</si>
  <si>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</si>
  <si>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</si>
  <si>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</si>
  <si>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</si>
  <si>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</si>
  <si>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</si>
  <si>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</si>
  <si>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</si>
  <si>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</si>
  <si>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</si>
  <si>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</si>
  <si>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</si>
  <si>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</si>
  <si>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</si>
  <si>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</si>
  <si>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</si>
  <si>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</si>
  <si>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</si>
  <si>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</si>
  <si>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</si>
  <si>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</si>
  <si>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</si>
  <si>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</si>
  <si>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</si>
  <si>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</si>
  <si>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</si>
  <si>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</si>
  <si>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</si>
  <si>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</si>
  <si>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</si>
  <si>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</si>
  <si>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</si>
  <si>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</si>
  <si>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</si>
  <si>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</si>
  <si>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</si>
  <si>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</si>
  <si>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</si>
  <si>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</si>
  <si>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</si>
  <si>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</si>
  <si>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</si>
  <si>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</si>
  <si>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</si>
  <si>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</si>
  <si>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</si>
  <si>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</si>
  <si>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</si>
  <si>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</si>
  <si>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</si>
  <si>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</si>
  <si>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</si>
  <si>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</si>
  <si>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</si>
  <si>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</si>
  <si>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</si>
  <si>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</si>
  <si>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</si>
  <si>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</si>
  <si>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</si>
  <si>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</si>
  <si>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</si>
  <si>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</si>
  <si>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</si>
  <si>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</si>
  <si>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</si>
  <si>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</si>
  <si>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</si>
  <si>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</si>
  <si>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</si>
  <si>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</si>
  <si>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</si>
  <si>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</si>
  <si>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</si>
  <si>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</si>
  <si>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</si>
  <si>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</si>
  <si>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</si>
  <si>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</si>
  <si>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</si>
  <si>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</si>
  <si>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</si>
  <si>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</si>
  <si>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</si>
  <si>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</si>
  <si>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</si>
  <si>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</si>
  <si>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</si>
  <si>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</si>
  <si>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</si>
  <si>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</si>
  <si>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</si>
  <si>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</si>
  <si>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</si>
  <si>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</si>
  <si>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</si>
  <si>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</si>
  <si>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</si>
  <si>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</si>
  <si>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</si>
  <si>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</si>
  <si>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</si>
  <si>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</si>
  <si>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</si>
  <si>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</si>
  <si>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</si>
  <si>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</si>
  <si>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</si>
  <si>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</si>
  <si>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</si>
  <si>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</si>
  <si>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</si>
  <si>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</si>
  <si>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</si>
  <si>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</si>
  <si>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</si>
  <si>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</si>
  <si>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</si>
  <si>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</si>
  <si>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</si>
  <si>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</si>
  <si>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</si>
  <si>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</si>
  <si>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</si>
  <si>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</si>
  <si>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</si>
  <si>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</si>
  <si>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</si>
  <si>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</si>
  <si>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</si>
  <si>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</si>
  <si>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</si>
  <si>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</si>
  <si>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</si>
  <si>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</si>
  <si>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</si>
  <si>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</si>
  <si>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</si>
  <si>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</si>
  <si>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</si>
  <si>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</si>
  <si>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</si>
  <si>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</si>
  <si>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</si>
  <si>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</si>
  <si>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</si>
  <si>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</si>
  <si>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</si>
  <si>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</si>
  <si>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</si>
  <si>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</si>
  <si>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</si>
  <si>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</si>
  <si>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</si>
  <si>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</si>
  <si>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</si>
  <si>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</si>
  <si>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</si>
  <si>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</si>
  <si>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</si>
  <si>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</si>
  <si>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</si>
  <si>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</si>
  <si>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</si>
  <si>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</si>
  <si>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</si>
  <si>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</si>
  <si>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</si>
  <si>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</si>
  <si>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</si>
  <si>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</si>
  <si>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</si>
  <si>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</si>
  <si>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</si>
  <si>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</si>
  <si>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</si>
  <si>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</si>
  <si>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</si>
  <si>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</si>
  <si>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</si>
  <si>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</si>
  <si>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</si>
  <si>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</si>
  <si>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</si>
  <si>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</si>
  <si>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</si>
  <si>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</si>
  <si>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</si>
  <si>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</si>
  <si>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</si>
  <si>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</si>
  <si>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</si>
  <si>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</si>
  <si>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</si>
  <si>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</si>
  <si>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</si>
  <si>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</si>
  <si>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</si>
  <si>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</si>
  <si>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</si>
  <si>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</si>
  <si>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</si>
  <si>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</si>
  <si>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</si>
  <si>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</si>
  <si>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</si>
  <si>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</si>
  <si>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</si>
  <si>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</si>
  <si>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</si>
  <si>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</si>
  <si>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</si>
  <si>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</si>
  <si>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</si>
  <si>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</si>
  <si>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</si>
  <si>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делить на площадь подвала</t>
  </si>
  <si>
    <t>Содержание и ремонт систем водоотвода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</si>
  <si>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</si>
  <si>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</si>
  <si>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</si>
  <si>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</si>
  <si>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</si>
  <si>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</si>
  <si>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</si>
  <si>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</si>
  <si>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</si>
  <si>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</si>
  <si>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</si>
  <si>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</si>
  <si>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</si>
  <si>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</si>
  <si>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</si>
  <si>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</si>
  <si>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</si>
  <si>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</si>
  <si>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</si>
  <si>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</si>
  <si>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</si>
  <si>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</si>
  <si>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</si>
  <si>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</si>
  <si>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</si>
  <si>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</si>
  <si>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</si>
  <si>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</si>
  <si>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</si>
  <si>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</si>
  <si>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</si>
  <si>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</si>
  <si>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</si>
  <si>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</si>
  <si>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</si>
  <si>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</si>
  <si>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</si>
  <si>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</si>
  <si>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</si>
  <si>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</si>
  <si>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</si>
  <si>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</si>
  <si>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</si>
  <si>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</si>
  <si>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</si>
  <si>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</si>
  <si>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</si>
  <si>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</si>
  <si>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</si>
  <si>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</si>
  <si>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</si>
  <si>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</si>
  <si>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</si>
  <si>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</si>
  <si>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</si>
  <si>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</si>
  <si>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</si>
  <si>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</si>
  <si>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</si>
  <si>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</si>
  <si>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</si>
  <si>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</si>
  <si>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</si>
  <si>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</si>
  <si>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</si>
  <si>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</si>
  <si>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</si>
  <si>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</si>
  <si>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</si>
  <si>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</si>
  <si>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</si>
  <si>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</si>
  <si>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</si>
  <si>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</si>
  <si>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</si>
  <si>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</si>
  <si>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</si>
  <si>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</si>
  <si>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</si>
  <si>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</si>
  <si>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</si>
  <si>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</si>
  <si>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</si>
  <si>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</si>
  <si>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</si>
  <si>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</si>
  <si>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</si>
  <si>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22.12</t>
  </si>
  <si>
    <t>23.10.14</t>
  </si>
  <si>
    <t>везде 0</t>
  </si>
  <si>
    <t>ярлыкова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</si>
  <si>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</si>
  <si>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</si>
  <si>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 Организациями</t>
  </si>
  <si>
    <t>экономист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</si>
  <si>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</si>
  <si>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35  ул. Гагарина в г. Липецке</t>
  </si>
  <si>
    <t>31.03.2020 г.</t>
  </si>
  <si>
    <t>01.01.2019 г.</t>
  </si>
  <si>
    <t>31.12.2019 г.</t>
  </si>
  <si>
    <t>гревцева +жэк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</si>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</sst>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35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6">
          <cell r="P16">
            <v>23680.800000000003</v>
          </cell>
          <cell r="U16">
            <v>26868.600000000002</v>
          </cell>
          <cell r="AA16">
            <v>4</v>
          </cell>
          <cell r="AB1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J3">
            <v>3614.7</v>
          </cell>
        </row>
        <row r="37">
          <cell r="J37">
            <v>0.097892</v>
          </cell>
        </row>
        <row r="41">
          <cell r="J41">
            <v>0.102461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313.51</v>
          </cell>
        </row>
        <row r="24">
          <cell r="D24">
            <v>-134976.895074</v>
          </cell>
        </row>
        <row r="25">
          <cell r="D25">
            <v>144440.67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9">
          <cell r="J9">
            <v>0.067284</v>
          </cell>
        </row>
        <row r="13">
          <cell r="J13">
            <v>0.143598</v>
          </cell>
        </row>
        <row r="14">
          <cell r="J14">
            <v>0.349837</v>
          </cell>
        </row>
        <row r="16">
          <cell r="J16">
            <v>0.016067</v>
          </cell>
        </row>
        <row r="19">
          <cell r="J19">
            <v>0.174567</v>
          </cell>
        </row>
        <row r="20">
          <cell r="J20">
            <v>0.319027</v>
          </cell>
        </row>
        <row r="24">
          <cell r="J24">
            <v>0.693895</v>
          </cell>
        </row>
        <row r="26">
          <cell r="J26">
            <v>0.072181</v>
          </cell>
        </row>
        <row r="28">
          <cell r="J28">
            <v>0.057403</v>
          </cell>
        </row>
        <row r="29">
          <cell r="J29">
            <v>0.111103</v>
          </cell>
        </row>
        <row r="124">
          <cell r="J124">
            <v>228514.55374800003</v>
          </cell>
        </row>
        <row r="125">
          <cell r="J125">
            <v>251575.77510000012</v>
          </cell>
        </row>
        <row r="126">
          <cell r="J126">
            <v>59164.7628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20.00390625" style="17" hidden="1" customWidth="1"/>
    <col min="6" max="6" width="17.8515625" style="17" hidden="1" customWidth="1"/>
    <col min="7" max="7" width="10.7109375" style="17" hidden="1" customWidth="1"/>
    <col min="8" max="8" width="9.140625" style="17" hidden="1" customWidth="1"/>
    <col min="9" max="13" width="0" style="17" hidden="1" customWidth="1"/>
    <col min="14" max="22" width="9.140625" style="17" customWidth="1"/>
    <col min="23" max="16384" width="9.140625" style="2" customWidth="1"/>
  </cols>
  <sheetData>
    <row r="1" ht="15.75">
      <c r="E1" s="17" t="s">
        <v>238</v>
      </c>
    </row>
    <row r="2" spans="1:22" s="5" customFormat="1" ht="33.75" customHeight="1">
      <c r="A2" s="24" t="s">
        <v>371</v>
      </c>
      <c r="B2" s="24"/>
      <c r="C2" s="24"/>
      <c r="D2" s="24"/>
      <c r="E2" s="4">
        <v>4023.5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374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313.51</v>
      </c>
    </row>
    <row r="10" spans="1:5" ht="31.5">
      <c r="A10" s="6" t="s">
        <v>58</v>
      </c>
      <c r="B10" s="1" t="s">
        <v>74</v>
      </c>
      <c r="C10" s="1" t="s">
        <v>73</v>
      </c>
      <c r="D10" s="15">
        <f>'[3]по форме'!$D$24</f>
        <v>-134976.895074</v>
      </c>
      <c r="E10" s="25">
        <f>D16-D241</f>
        <v>133962.3636280002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144440.67</v>
      </c>
    </row>
    <row r="12" spans="1:7" ht="31.5">
      <c r="A12" s="6" t="s">
        <v>77</v>
      </c>
      <c r="B12" s="1" t="s">
        <v>78</v>
      </c>
      <c r="C12" s="1" t="s">
        <v>73</v>
      </c>
      <c r="D12" s="15">
        <f>D13+D14+D15</f>
        <v>539255.0916480002</v>
      </c>
      <c r="G12" s="16"/>
    </row>
    <row r="13" spans="1:4" ht="15.75">
      <c r="A13" s="6" t="s">
        <v>94</v>
      </c>
      <c r="B13" s="26" t="s">
        <v>79</v>
      </c>
      <c r="C13" s="1" t="s">
        <v>73</v>
      </c>
      <c r="D13" s="15">
        <f>'[4]УК 2019'!$J$125</f>
        <v>251575.77510000012</v>
      </c>
    </row>
    <row r="14" spans="1:4" ht="15.75">
      <c r="A14" s="6" t="s">
        <v>95</v>
      </c>
      <c r="B14" s="26" t="s">
        <v>80</v>
      </c>
      <c r="C14" s="1" t="s">
        <v>73</v>
      </c>
      <c r="D14" s="15">
        <f>'[4]УК 2019'!$J$124</f>
        <v>228514.55374800003</v>
      </c>
    </row>
    <row r="15" spans="1:4" ht="15.75">
      <c r="A15" s="6" t="s">
        <v>96</v>
      </c>
      <c r="B15" s="26" t="s">
        <v>81</v>
      </c>
      <c r="C15" s="1" t="s">
        <v>73</v>
      </c>
      <c r="D15" s="15">
        <f>'[4]УК 2019'!$J$126</f>
        <v>59164.7628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518981.9916480002</v>
      </c>
      <c r="E16" s="17">
        <v>326464.54</v>
      </c>
      <c r="F16" s="17" t="s">
        <v>376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D12-D25+D246+D262</f>
        <v>518981.9916480002</v>
      </c>
    </row>
    <row r="18" spans="1:4" ht="31.5">
      <c r="A18" s="26" t="s">
        <v>84</v>
      </c>
      <c r="B18" s="26" t="s">
        <v>98</v>
      </c>
      <c r="C18" s="26" t="s">
        <v>73</v>
      </c>
      <c r="D18" s="27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7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7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7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384318.6065740002</v>
      </c>
    </row>
    <row r="23" spans="1:5" ht="15.75">
      <c r="A23" s="26" t="s">
        <v>91</v>
      </c>
      <c r="B23" s="26" t="s">
        <v>99</v>
      </c>
      <c r="C23" s="26" t="s">
        <v>73</v>
      </c>
      <c r="D23" s="27">
        <v>279.89</v>
      </c>
      <c r="E23" s="17" t="s">
        <v>369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D22-D241</f>
        <v>-701.0214459997951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125675.38</v>
      </c>
      <c r="E25" s="17" t="s">
        <v>369</v>
      </c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26868.600000000002</v>
      </c>
      <c r="E28" s="13">
        <f>'[1]Управл 2017'!$U$16</f>
        <v>26868.600000000002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2">
        <f>E28/E2</f>
        <v>6.677917236237108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240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10668.119999999999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390.39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4">
        <f>E35/E2</f>
        <v>0.09702746365105008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239</v>
      </c>
      <c r="E39" s="17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4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3078.64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0.7651646576363862</v>
      </c>
    </row>
    <row r="47" spans="1:5" ht="31.5">
      <c r="A47" s="6" t="s">
        <v>253</v>
      </c>
      <c r="B47" s="1" t="s">
        <v>106</v>
      </c>
      <c r="C47" s="1" t="s">
        <v>67</v>
      </c>
      <c r="D47" s="1" t="s">
        <v>14</v>
      </c>
      <c r="E47" s="17">
        <v>7199.09</v>
      </c>
    </row>
    <row r="48" spans="1:4" ht="15.75">
      <c r="A48" s="6" t="s">
        <v>254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255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256</v>
      </c>
      <c r="B50" s="1" t="s">
        <v>108</v>
      </c>
      <c r="C50" s="1" t="s">
        <v>73</v>
      </c>
      <c r="D50" s="14">
        <f>E47/E2</f>
        <v>1.7892605940101902</v>
      </c>
    </row>
    <row r="51" spans="1:5" ht="47.25">
      <c r="A51" s="6" t="s">
        <v>257</v>
      </c>
      <c r="B51" s="1" t="s">
        <v>106</v>
      </c>
      <c r="C51" s="1" t="s">
        <v>67</v>
      </c>
      <c r="D51" s="14" t="s">
        <v>242</v>
      </c>
      <c r="E51" s="17">
        <v>0</v>
      </c>
    </row>
    <row r="52" spans="1:4" ht="15.75">
      <c r="A52" s="6" t="s">
        <v>258</v>
      </c>
      <c r="B52" s="1" t="s">
        <v>107</v>
      </c>
      <c r="C52" s="1" t="s">
        <v>67</v>
      </c>
      <c r="D52" s="14" t="s">
        <v>147</v>
      </c>
    </row>
    <row r="53" spans="1:4" ht="15.75">
      <c r="A53" s="6" t="s">
        <v>259</v>
      </c>
      <c r="B53" s="1" t="s">
        <v>64</v>
      </c>
      <c r="C53" s="1" t="s">
        <v>67</v>
      </c>
      <c r="D53" s="14" t="s">
        <v>10</v>
      </c>
    </row>
    <row r="54" spans="1:4" ht="15.75">
      <c r="A54" s="6" t="s">
        <v>260</v>
      </c>
      <c r="B54" s="1" t="s">
        <v>108</v>
      </c>
      <c r="C54" s="1" t="s">
        <v>73</v>
      </c>
      <c r="D54" s="14">
        <f>E51/E2</f>
        <v>0</v>
      </c>
    </row>
    <row r="55" spans="1:5" ht="31.5">
      <c r="A55" s="6" t="s">
        <v>261</v>
      </c>
      <c r="B55" s="1" t="s">
        <v>106</v>
      </c>
      <c r="C55" s="1" t="s">
        <v>67</v>
      </c>
      <c r="D55" s="14" t="s">
        <v>241</v>
      </c>
      <c r="E55" s="17">
        <v>0</v>
      </c>
    </row>
    <row r="56" spans="1:4" ht="15.75">
      <c r="A56" s="6" t="s">
        <v>262</v>
      </c>
      <c r="B56" s="1" t="s">
        <v>107</v>
      </c>
      <c r="C56" s="1" t="s">
        <v>67</v>
      </c>
      <c r="D56" s="14" t="s">
        <v>147</v>
      </c>
    </row>
    <row r="57" spans="1:4" ht="15.75">
      <c r="A57" s="6" t="s">
        <v>263</v>
      </c>
      <c r="B57" s="1" t="s">
        <v>64</v>
      </c>
      <c r="C57" s="1" t="s">
        <v>67</v>
      </c>
      <c r="D57" s="14" t="s">
        <v>10</v>
      </c>
    </row>
    <row r="58" spans="1:4" ht="15.75">
      <c r="A58" s="6" t="s">
        <v>264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23680.800000000003</v>
      </c>
      <c r="E60" s="13">
        <f>'[1]Управл 2017'!$P$16</f>
        <v>23680.800000000003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2">
        <f>E60/E2</f>
        <v>5.885621970920841</v>
      </c>
      <c r="E64" s="4"/>
    </row>
    <row r="65" spans="1:22" s="5" customFormat="1" ht="15.75">
      <c r="A65" s="18" t="s">
        <v>275</v>
      </c>
      <c r="B65" s="3" t="s">
        <v>104</v>
      </c>
      <c r="C65" s="3" t="s">
        <v>67</v>
      </c>
      <c r="D65" s="3" t="s">
        <v>368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276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277</v>
      </c>
      <c r="B67" s="1" t="s">
        <v>106</v>
      </c>
      <c r="C67" s="1" t="s">
        <v>67</v>
      </c>
      <c r="D67" s="1" t="s">
        <v>367</v>
      </c>
      <c r="E67" s="4"/>
    </row>
    <row r="68" spans="1:5" ht="15.75">
      <c r="A68" s="6" t="s">
        <v>278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279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280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18" t="s">
        <v>281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282</v>
      </c>
      <c r="B72" s="1" t="s">
        <v>105</v>
      </c>
      <c r="C72" s="1" t="s">
        <v>73</v>
      </c>
      <c r="D72" s="1">
        <f>E72</f>
        <v>53153.44</v>
      </c>
      <c r="E72" s="4">
        <v>53153.44</v>
      </c>
    </row>
    <row r="73" spans="1:5" ht="31.5">
      <c r="A73" s="6" t="s">
        <v>283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284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285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286</v>
      </c>
      <c r="B76" s="1" t="s">
        <v>108</v>
      </c>
      <c r="C76" s="1" t="s">
        <v>73</v>
      </c>
      <c r="D76" s="22">
        <f>E72/E2</f>
        <v>13.210746862184665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16094.88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16094.88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2">
        <f>E79/E2</f>
        <v>4.000218715049086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f>9938.07+3793.13</f>
        <v>13731.2</v>
      </c>
      <c r="F83" s="4" t="s">
        <v>251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13731.2</v>
      </c>
      <c r="F84" s="17">
        <v>64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148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2">
        <f>E83/F84</f>
        <v>214.55</v>
      </c>
    </row>
    <row r="89" spans="1:22" s="5" customFormat="1" ht="47.25">
      <c r="A89" s="18" t="s">
        <v>149</v>
      </c>
      <c r="B89" s="3" t="s">
        <v>104</v>
      </c>
      <c r="C89" s="3" t="s">
        <v>67</v>
      </c>
      <c r="D89" s="3" t="s">
        <v>23</v>
      </c>
      <c r="E89" s="4"/>
      <c r="F89" s="1" t="s">
        <v>252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287</v>
      </c>
      <c r="B90" s="1" t="s">
        <v>105</v>
      </c>
      <c r="C90" s="1" t="s">
        <v>73</v>
      </c>
      <c r="D90" s="1">
        <f>E91+E95</f>
        <v>95.54</v>
      </c>
      <c r="F90" s="1">
        <v>132.7</v>
      </c>
    </row>
    <row r="91" spans="1:6" ht="31.5">
      <c r="A91" s="6" t="s">
        <v>288</v>
      </c>
      <c r="B91" s="1" t="s">
        <v>106</v>
      </c>
      <c r="C91" s="1" t="s">
        <v>67</v>
      </c>
      <c r="D91" s="1" t="s">
        <v>7</v>
      </c>
      <c r="E91" s="17">
        <v>0</v>
      </c>
      <c r="F91" s="19" t="s">
        <v>273</v>
      </c>
    </row>
    <row r="92" spans="1:6" ht="15.75">
      <c r="A92" s="6" t="s">
        <v>289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290</v>
      </c>
      <c r="B93" s="1" t="s">
        <v>64</v>
      </c>
      <c r="C93" s="1" t="s">
        <v>67</v>
      </c>
      <c r="D93" s="1" t="s">
        <v>160</v>
      </c>
    </row>
    <row r="94" spans="1:6" ht="31.5">
      <c r="A94" s="6" t="s">
        <v>291</v>
      </c>
      <c r="B94" s="1" t="s">
        <v>108</v>
      </c>
      <c r="C94" s="1" t="s">
        <v>73</v>
      </c>
      <c r="D94" s="22">
        <f>E91/F90</f>
        <v>0</v>
      </c>
      <c r="F94" s="1" t="s">
        <v>252</v>
      </c>
    </row>
    <row r="95" spans="1:6" ht="31.5">
      <c r="A95" s="6" t="s">
        <v>292</v>
      </c>
      <c r="B95" s="1" t="s">
        <v>106</v>
      </c>
      <c r="C95" s="1" t="s">
        <v>67</v>
      </c>
      <c r="D95" s="1" t="s">
        <v>6</v>
      </c>
      <c r="E95" s="17">
        <v>95.54</v>
      </c>
      <c r="F95" s="1">
        <v>132.7</v>
      </c>
    </row>
    <row r="96" spans="1:4" ht="15.75">
      <c r="A96" s="6" t="s">
        <v>293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294</v>
      </c>
      <c r="B97" s="1" t="s">
        <v>64</v>
      </c>
      <c r="C97" s="1" t="s">
        <v>67</v>
      </c>
      <c r="D97" s="1" t="s">
        <v>160</v>
      </c>
    </row>
    <row r="98" spans="1:4" ht="15.75">
      <c r="A98" s="6" t="s">
        <v>295</v>
      </c>
      <c r="B98" s="1" t="s">
        <v>108</v>
      </c>
      <c r="C98" s="1" t="s">
        <v>73</v>
      </c>
      <c r="D98" s="22">
        <f>E95/F95</f>
        <v>0.7199698568198946</v>
      </c>
    </row>
    <row r="99" spans="1:22" s="5" customFormat="1" ht="63">
      <c r="A99" s="18" t="s">
        <v>150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151</v>
      </c>
      <c r="B100" s="1" t="s">
        <v>105</v>
      </c>
      <c r="C100" s="1" t="s">
        <v>73</v>
      </c>
      <c r="D100" s="14">
        <f>E101+E105+E113+E117+E121+E125+E129+E133+E137+E141+E145+E149+E109+E153</f>
        <v>131010.64000000001</v>
      </c>
    </row>
    <row r="101" spans="1:5" ht="31.5">
      <c r="A101" s="6" t="s">
        <v>152</v>
      </c>
      <c r="B101" s="1" t="s">
        <v>106</v>
      </c>
      <c r="C101" s="1" t="s">
        <v>67</v>
      </c>
      <c r="D101" s="1" t="s">
        <v>27</v>
      </c>
      <c r="E101" s="17">
        <f>601.43+884.88</f>
        <v>1486.31</v>
      </c>
    </row>
    <row r="102" spans="1:4" ht="15.75">
      <c r="A102" s="6" t="s">
        <v>153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154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155</v>
      </c>
      <c r="B104" s="1" t="s">
        <v>108</v>
      </c>
      <c r="C104" s="1" t="s">
        <v>73</v>
      </c>
      <c r="D104" s="22">
        <f>E101/E2</f>
        <v>0.36940723250900953</v>
      </c>
    </row>
    <row r="105" spans="1:5" ht="31.5">
      <c r="A105" s="6" t="s">
        <v>156</v>
      </c>
      <c r="B105" s="1" t="s">
        <v>106</v>
      </c>
      <c r="C105" s="1" t="s">
        <v>67</v>
      </c>
      <c r="D105" s="1" t="s">
        <v>28</v>
      </c>
      <c r="E105" s="16">
        <v>3448.42</v>
      </c>
    </row>
    <row r="106" spans="1:4" ht="15.75">
      <c r="A106" s="6" t="s">
        <v>157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158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159</v>
      </c>
      <c r="B108" s="1" t="s">
        <v>108</v>
      </c>
      <c r="C108" s="1" t="s">
        <v>73</v>
      </c>
      <c r="D108" s="22">
        <f>E105/E2</f>
        <v>0.8570697154218964</v>
      </c>
    </row>
    <row r="109" spans="1:5" ht="31.5">
      <c r="A109" s="6"/>
      <c r="B109" s="1" t="s">
        <v>106</v>
      </c>
      <c r="C109" s="1" t="s">
        <v>67</v>
      </c>
      <c r="D109" s="22" t="s">
        <v>370</v>
      </c>
      <c r="E109" s="17">
        <v>1300.21</v>
      </c>
    </row>
    <row r="110" spans="1:4" ht="15.75">
      <c r="A110" s="6"/>
      <c r="B110" s="1" t="s">
        <v>107</v>
      </c>
      <c r="C110" s="1" t="s">
        <v>67</v>
      </c>
      <c r="D110" s="22" t="s">
        <v>24</v>
      </c>
    </row>
    <row r="111" spans="1:4" ht="15.75">
      <c r="A111" s="6"/>
      <c r="B111" s="1" t="s">
        <v>64</v>
      </c>
      <c r="C111" s="1" t="s">
        <v>67</v>
      </c>
      <c r="D111" s="22" t="s">
        <v>10</v>
      </c>
    </row>
    <row r="112" spans="1:4" ht="15.75">
      <c r="A112" s="6"/>
      <c r="B112" s="1" t="s">
        <v>108</v>
      </c>
      <c r="C112" s="1" t="s">
        <v>73</v>
      </c>
      <c r="D112" s="22">
        <f>E109/E2</f>
        <v>0.32315397042376043</v>
      </c>
    </row>
    <row r="113" spans="1:5" ht="31.5">
      <c r="A113" s="6" t="s">
        <v>296</v>
      </c>
      <c r="B113" s="1" t="s">
        <v>106</v>
      </c>
      <c r="C113" s="1" t="s">
        <v>67</v>
      </c>
      <c r="D113" s="1" t="s">
        <v>3</v>
      </c>
      <c r="E113" s="17">
        <v>2482.22</v>
      </c>
    </row>
    <row r="114" spans="1:4" ht="15.75">
      <c r="A114" s="6" t="s">
        <v>297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298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299</v>
      </c>
      <c r="B116" s="1" t="s">
        <v>108</v>
      </c>
      <c r="C116" s="1" t="s">
        <v>73</v>
      </c>
      <c r="D116" s="22">
        <f>E113/E2</f>
        <v>0.6169305331179321</v>
      </c>
    </row>
    <row r="117" spans="1:5" ht="31.5">
      <c r="A117" s="6" t="s">
        <v>300</v>
      </c>
      <c r="B117" s="1" t="s">
        <v>106</v>
      </c>
      <c r="C117" s="1" t="s">
        <v>67</v>
      </c>
      <c r="D117" s="1" t="s">
        <v>2</v>
      </c>
      <c r="E117" s="17">
        <v>24872.68</v>
      </c>
    </row>
    <row r="118" spans="1:4" ht="15.75">
      <c r="A118" s="6" t="s">
        <v>301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302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303</v>
      </c>
      <c r="B120" s="1" t="s">
        <v>108</v>
      </c>
      <c r="C120" s="1" t="s">
        <v>73</v>
      </c>
      <c r="D120" s="22">
        <f>E117/E2</f>
        <v>6.181851621722381</v>
      </c>
    </row>
    <row r="121" spans="1:5" ht="47.25">
      <c r="A121" s="6" t="s">
        <v>304</v>
      </c>
      <c r="B121" s="1" t="s">
        <v>106</v>
      </c>
      <c r="C121" s="1" t="s">
        <v>67</v>
      </c>
      <c r="D121" s="1" t="s">
        <v>32</v>
      </c>
      <c r="E121" s="17">
        <f>7616.17+10529.95</f>
        <v>18146.120000000003</v>
      </c>
    </row>
    <row r="122" spans="1:4" ht="15.75">
      <c r="A122" s="6" t="s">
        <v>305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306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307</v>
      </c>
      <c r="B124" s="1" t="s">
        <v>108</v>
      </c>
      <c r="C124" s="1" t="s">
        <v>73</v>
      </c>
      <c r="D124" s="22">
        <f>E121/E2</f>
        <v>4.510033552876849</v>
      </c>
    </row>
    <row r="125" spans="1:5" ht="31.5">
      <c r="A125" s="6" t="s">
        <v>308</v>
      </c>
      <c r="B125" s="1" t="s">
        <v>106</v>
      </c>
      <c r="C125" s="1" t="s">
        <v>67</v>
      </c>
      <c r="D125" s="1" t="s">
        <v>34</v>
      </c>
      <c r="E125" s="17">
        <v>6155.83</v>
      </c>
    </row>
    <row r="126" spans="1:4" ht="15.75">
      <c r="A126" s="6" t="s">
        <v>309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310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311</v>
      </c>
      <c r="B128" s="1" t="s">
        <v>108</v>
      </c>
      <c r="C128" s="1" t="s">
        <v>73</v>
      </c>
      <c r="D128" s="22">
        <f>E125/E2</f>
        <v>1.5299689325214365</v>
      </c>
    </row>
    <row r="129" spans="1:5" ht="31.5">
      <c r="A129" s="6" t="s">
        <v>312</v>
      </c>
      <c r="B129" s="1" t="s">
        <v>106</v>
      </c>
      <c r="C129" s="1" t="s">
        <v>67</v>
      </c>
      <c r="D129" s="1" t="s">
        <v>36</v>
      </c>
      <c r="E129" s="17">
        <v>3571.32</v>
      </c>
    </row>
    <row r="130" spans="1:4" ht="15.75">
      <c r="A130" s="6" t="s">
        <v>196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197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198</v>
      </c>
      <c r="B132" s="1" t="s">
        <v>108</v>
      </c>
      <c r="C132" s="1" t="s">
        <v>73</v>
      </c>
      <c r="D132" s="22">
        <f>E129/E2</f>
        <v>0.8876152603454704</v>
      </c>
    </row>
    <row r="133" spans="1:5" ht="31.5">
      <c r="A133" s="6" t="s">
        <v>313</v>
      </c>
      <c r="B133" s="1" t="s">
        <v>106</v>
      </c>
      <c r="C133" s="1" t="s">
        <v>67</v>
      </c>
      <c r="D133" s="1" t="s">
        <v>37</v>
      </c>
      <c r="E133" s="17">
        <v>3912.55</v>
      </c>
    </row>
    <row r="134" spans="1:4" ht="15.75">
      <c r="A134" s="6" t="s">
        <v>314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315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316</v>
      </c>
      <c r="B136" s="1" t="s">
        <v>108</v>
      </c>
      <c r="C136" s="1" t="s">
        <v>73</v>
      </c>
      <c r="D136" s="22">
        <f>E133/E2</f>
        <v>0.9724245060270909</v>
      </c>
    </row>
    <row r="137" spans="1:5" ht="31.5">
      <c r="A137" s="6" t="s">
        <v>317</v>
      </c>
      <c r="B137" s="1" t="s">
        <v>106</v>
      </c>
      <c r="C137" s="1" t="s">
        <v>67</v>
      </c>
      <c r="D137" s="1" t="s">
        <v>248</v>
      </c>
      <c r="E137" s="17">
        <v>3702.18</v>
      </c>
    </row>
    <row r="138" spans="1:4" ht="15.75">
      <c r="A138" s="6" t="s">
        <v>318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319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320</v>
      </c>
      <c r="B140" s="1" t="s">
        <v>108</v>
      </c>
      <c r="C140" s="1" t="s">
        <v>73</v>
      </c>
      <c r="D140" s="22">
        <f>E137/E2</f>
        <v>0.9201391823039642</v>
      </c>
    </row>
    <row r="141" spans="1:5" ht="31.5">
      <c r="A141" s="6" t="s">
        <v>321</v>
      </c>
      <c r="B141" s="1" t="s">
        <v>106</v>
      </c>
      <c r="C141" s="1" t="s">
        <v>67</v>
      </c>
      <c r="D141" s="22" t="s">
        <v>247</v>
      </c>
      <c r="E141" s="17">
        <v>0</v>
      </c>
    </row>
    <row r="142" spans="1:4" ht="15.75">
      <c r="A142" s="6" t="s">
        <v>322</v>
      </c>
      <c r="B142" s="1" t="s">
        <v>107</v>
      </c>
      <c r="C142" s="1" t="s">
        <v>67</v>
      </c>
      <c r="D142" s="22" t="s">
        <v>31</v>
      </c>
    </row>
    <row r="143" spans="1:4" ht="15.75">
      <c r="A143" s="6" t="s">
        <v>323</v>
      </c>
      <c r="B143" s="1" t="s">
        <v>64</v>
      </c>
      <c r="C143" s="1" t="s">
        <v>67</v>
      </c>
      <c r="D143" s="22" t="s">
        <v>10</v>
      </c>
    </row>
    <row r="144" spans="1:4" ht="15.75">
      <c r="A144" s="6" t="s">
        <v>324</v>
      </c>
      <c r="B144" s="1" t="s">
        <v>108</v>
      </c>
      <c r="C144" s="1" t="s">
        <v>73</v>
      </c>
      <c r="D144" s="22">
        <f>E141/E2</f>
        <v>0</v>
      </c>
    </row>
    <row r="145" spans="1:5" ht="31.5">
      <c r="A145" s="6" t="s">
        <v>325</v>
      </c>
      <c r="B145" s="1" t="s">
        <v>106</v>
      </c>
      <c r="C145" s="1" t="s">
        <v>67</v>
      </c>
      <c r="D145" s="22" t="s">
        <v>249</v>
      </c>
      <c r="E145" s="17">
        <v>0</v>
      </c>
    </row>
    <row r="146" spans="1:4" ht="15.75">
      <c r="A146" s="6" t="s">
        <v>326</v>
      </c>
      <c r="B146" s="1" t="s">
        <v>107</v>
      </c>
      <c r="C146" s="1" t="s">
        <v>67</v>
      </c>
      <c r="D146" s="22" t="s">
        <v>24</v>
      </c>
    </row>
    <row r="147" spans="1:4" ht="15.75">
      <c r="A147" s="6" t="s">
        <v>327</v>
      </c>
      <c r="B147" s="1" t="s">
        <v>64</v>
      </c>
      <c r="C147" s="1" t="s">
        <v>67</v>
      </c>
      <c r="D147" s="22" t="s">
        <v>10</v>
      </c>
    </row>
    <row r="148" spans="1:4" ht="15.75">
      <c r="A148" s="6" t="s">
        <v>328</v>
      </c>
      <c r="B148" s="1" t="s">
        <v>108</v>
      </c>
      <c r="C148" s="1" t="s">
        <v>73</v>
      </c>
      <c r="D148" s="22">
        <f>E145/E2</f>
        <v>0</v>
      </c>
    </row>
    <row r="149" spans="1:5" ht="31.5">
      <c r="A149" s="6" t="s">
        <v>329</v>
      </c>
      <c r="B149" s="1" t="s">
        <v>106</v>
      </c>
      <c r="C149" s="1" t="s">
        <v>67</v>
      </c>
      <c r="D149" s="22" t="s">
        <v>246</v>
      </c>
      <c r="E149" s="17">
        <v>557.92</v>
      </c>
    </row>
    <row r="150" spans="1:4" ht="15.75">
      <c r="A150" s="6" t="s">
        <v>330</v>
      </c>
      <c r="B150" s="1" t="s">
        <v>107</v>
      </c>
      <c r="C150" s="1" t="s">
        <v>67</v>
      </c>
      <c r="D150" s="22" t="s">
        <v>24</v>
      </c>
    </row>
    <row r="151" spans="1:4" ht="15.75">
      <c r="A151" s="6" t="s">
        <v>331</v>
      </c>
      <c r="B151" s="1" t="s">
        <v>64</v>
      </c>
      <c r="C151" s="1" t="s">
        <v>67</v>
      </c>
      <c r="D151" s="22" t="s">
        <v>10</v>
      </c>
    </row>
    <row r="152" spans="1:4" ht="15.75">
      <c r="A152" s="6" t="s">
        <v>332</v>
      </c>
      <c r="B152" s="1" t="s">
        <v>108</v>
      </c>
      <c r="C152" s="1" t="s">
        <v>73</v>
      </c>
      <c r="D152" s="22">
        <f>E149/E2</f>
        <v>0.1386653411209146</v>
      </c>
    </row>
    <row r="153" spans="1:7" ht="31.5">
      <c r="A153" s="6" t="s">
        <v>363</v>
      </c>
      <c r="B153" s="1" t="s">
        <v>106</v>
      </c>
      <c r="C153" s="1" t="s">
        <v>67</v>
      </c>
      <c r="D153" s="1" t="s">
        <v>243</v>
      </c>
      <c r="E153" s="17">
        <v>61374.88</v>
      </c>
      <c r="F153" s="8" t="s">
        <v>375</v>
      </c>
      <c r="G153" s="9"/>
    </row>
    <row r="154" spans="1:6" ht="15.75">
      <c r="A154" s="6" t="s">
        <v>363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363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363</v>
      </c>
      <c r="B156" s="1" t="s">
        <v>108</v>
      </c>
      <c r="C156" s="1" t="s">
        <v>73</v>
      </c>
      <c r="D156" s="22">
        <f>E153/E2</f>
        <v>15.254102149869516</v>
      </c>
    </row>
    <row r="157" spans="1:5" ht="47.25">
      <c r="A157" s="18" t="s">
        <v>161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333</v>
      </c>
      <c r="B158" s="1" t="s">
        <v>105</v>
      </c>
      <c r="C158" s="1" t="s">
        <v>73</v>
      </c>
      <c r="D158" s="14">
        <f>E159+E167+E171+E175+E179+E183+E187+E191+E195</f>
        <v>75185.45798600001</v>
      </c>
      <c r="E158" s="4"/>
    </row>
    <row r="159" spans="1:6" ht="31.5">
      <c r="A159" s="6" t="s">
        <v>162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7">
        <v>1</v>
      </c>
    </row>
    <row r="160" spans="1:5" ht="15.75">
      <c r="A160" s="6" t="s">
        <v>163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164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165</v>
      </c>
      <c r="B162" s="1" t="s">
        <v>108</v>
      </c>
      <c r="C162" s="1" t="s">
        <v>73</v>
      </c>
      <c r="D162" s="22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366</v>
      </c>
      <c r="E163" s="13">
        <f>('[2]ук(2016)'!$J$37+'[2]ук(2016)'!$J$41)*12*'[2]ук(2016)'!$J$3+4427.95</f>
        <v>13118.541869199998</v>
      </c>
      <c r="F163" s="17">
        <v>1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22">
        <f>E163/F163</f>
        <v>13118.541869199998</v>
      </c>
      <c r="E166" s="4"/>
    </row>
    <row r="167" spans="1:7" ht="31.5">
      <c r="A167" s="6" t="s">
        <v>166</v>
      </c>
      <c r="B167" s="1" t="s">
        <v>106</v>
      </c>
      <c r="C167" s="1" t="s">
        <v>67</v>
      </c>
      <c r="D167" s="1" t="s">
        <v>41</v>
      </c>
      <c r="E167" s="17">
        <f>F167</f>
        <v>5364.275046</v>
      </c>
      <c r="F167" s="17">
        <f>'[4]УК 2019'!$J$29*12*E2</f>
        <v>5364.275046</v>
      </c>
      <c r="G167" s="17">
        <v>3995.42</v>
      </c>
    </row>
    <row r="168" spans="1:4" ht="15.75">
      <c r="A168" s="6" t="s">
        <v>167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168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169</v>
      </c>
      <c r="B170" s="1" t="s">
        <v>108</v>
      </c>
      <c r="C170" s="1" t="s">
        <v>73</v>
      </c>
      <c r="D170" s="22">
        <f>E167/E2</f>
        <v>1.3332359999999999</v>
      </c>
    </row>
    <row r="171" spans="1:7" ht="31.5">
      <c r="A171" s="6" t="s">
        <v>334</v>
      </c>
      <c r="B171" s="1" t="s">
        <v>106</v>
      </c>
      <c r="C171" s="1" t="s">
        <v>67</v>
      </c>
      <c r="D171" s="1" t="s">
        <v>42</v>
      </c>
      <c r="E171" s="17">
        <f>F171</f>
        <v>3485.043042</v>
      </c>
      <c r="F171" s="17">
        <f>'[4]УК 2019'!$J$26*12*E2</f>
        <v>3485.043042</v>
      </c>
      <c r="G171" s="17">
        <v>963.83</v>
      </c>
    </row>
    <row r="172" spans="1:4" ht="15.75">
      <c r="A172" s="6" t="s">
        <v>335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336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337</v>
      </c>
      <c r="B174" s="1" t="s">
        <v>108</v>
      </c>
      <c r="C174" s="1" t="s">
        <v>73</v>
      </c>
      <c r="D174" s="22">
        <f>E171/E2</f>
        <v>0.8661719999999999</v>
      </c>
    </row>
    <row r="175" spans="1:7" ht="31.5">
      <c r="A175" s="6" t="s">
        <v>338</v>
      </c>
      <c r="B175" s="1" t="s">
        <v>106</v>
      </c>
      <c r="C175" s="1" t="s">
        <v>67</v>
      </c>
      <c r="D175" s="1" t="s">
        <v>43</v>
      </c>
      <c r="E175" s="17">
        <f>F175</f>
        <v>15403.261614000001</v>
      </c>
      <c r="F175" s="17">
        <f>'[4]УК 2019'!$J$20*12*E2</f>
        <v>15403.261614000001</v>
      </c>
      <c r="G175" s="17">
        <f>1497.09+2520.01</f>
        <v>4017.1000000000004</v>
      </c>
    </row>
    <row r="176" spans="1:4" ht="15.75">
      <c r="A176" s="6" t="s">
        <v>339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340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341</v>
      </c>
      <c r="B178" s="1" t="s">
        <v>108</v>
      </c>
      <c r="C178" s="1" t="s">
        <v>73</v>
      </c>
      <c r="D178" s="22">
        <f>E175/E2</f>
        <v>3.8283240000000003</v>
      </c>
    </row>
    <row r="179" spans="1:7" ht="31.5">
      <c r="A179" s="6" t="s">
        <v>342</v>
      </c>
      <c r="B179" s="1" t="s">
        <v>106</v>
      </c>
      <c r="C179" s="1" t="s">
        <v>67</v>
      </c>
      <c r="D179" s="1" t="s">
        <v>236</v>
      </c>
      <c r="E179" s="17">
        <f>F179</f>
        <v>8428.443894</v>
      </c>
      <c r="F179" s="17">
        <f>'[4]УК 2019'!$J$19*12*E2</f>
        <v>8428.443894</v>
      </c>
      <c r="G179" s="17">
        <v>197.53</v>
      </c>
    </row>
    <row r="180" spans="1:4" ht="15.75">
      <c r="A180" s="6" t="s">
        <v>343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344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345</v>
      </c>
      <c r="B182" s="1" t="s">
        <v>108</v>
      </c>
      <c r="C182" s="1" t="s">
        <v>73</v>
      </c>
      <c r="D182" s="22">
        <f>E179/E2</f>
        <v>2.094804</v>
      </c>
    </row>
    <row r="183" spans="1:6" ht="31.5">
      <c r="A183" s="6" t="s">
        <v>346</v>
      </c>
      <c r="B183" s="1" t="s">
        <v>106</v>
      </c>
      <c r="C183" s="1" t="s">
        <v>67</v>
      </c>
      <c r="D183" s="1" t="s">
        <v>44</v>
      </c>
      <c r="E183" s="17">
        <v>6648.69</v>
      </c>
      <c r="F183" s="17">
        <f>'[4]УК 2019'!$J$28*12*E2</f>
        <v>2771.531646</v>
      </c>
    </row>
    <row r="184" spans="1:4" ht="15.75">
      <c r="A184" s="6" t="s">
        <v>347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348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349</v>
      </c>
      <c r="B186" s="1" t="s">
        <v>108</v>
      </c>
      <c r="C186" s="1" t="s">
        <v>73</v>
      </c>
      <c r="D186" s="22">
        <f>E183/E2</f>
        <v>1.6524642723996519</v>
      </c>
    </row>
    <row r="187" spans="1:6" ht="31.5">
      <c r="A187" s="6" t="s">
        <v>350</v>
      </c>
      <c r="B187" s="1" t="s">
        <v>106</v>
      </c>
      <c r="C187" s="1" t="s">
        <v>67</v>
      </c>
      <c r="D187" s="1" t="s">
        <v>45</v>
      </c>
      <c r="E187" s="17">
        <v>204.68</v>
      </c>
      <c r="F187" s="17" t="s">
        <v>244</v>
      </c>
    </row>
    <row r="188" spans="1:6" ht="15.75">
      <c r="A188" s="6" t="s">
        <v>351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6" t="s">
        <v>352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353</v>
      </c>
      <c r="B190" s="1" t="s">
        <v>108</v>
      </c>
      <c r="C190" s="1" t="s">
        <v>73</v>
      </c>
      <c r="D190" s="22">
        <f>E187/E2</f>
        <v>0.05087113209891885</v>
      </c>
    </row>
    <row r="191" spans="1:7" ht="31.5">
      <c r="A191" s="6" t="s">
        <v>354</v>
      </c>
      <c r="B191" s="1" t="s">
        <v>106</v>
      </c>
      <c r="C191" s="1" t="s">
        <v>67</v>
      </c>
      <c r="D191" s="1" t="s">
        <v>46</v>
      </c>
      <c r="E191" s="17">
        <f>F191</f>
        <v>33502.63839</v>
      </c>
      <c r="F191" s="17">
        <f>'[4]УК 2019'!$J$24*12*E2</f>
        <v>33502.63839</v>
      </c>
      <c r="G191" s="17">
        <f>14986.33+224.37</f>
        <v>15210.7</v>
      </c>
    </row>
    <row r="192" spans="1:4" ht="15.75">
      <c r="A192" s="6" t="s">
        <v>355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356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357</v>
      </c>
      <c r="B194" s="1" t="s">
        <v>108</v>
      </c>
      <c r="C194" s="1" t="s">
        <v>73</v>
      </c>
      <c r="D194" s="22">
        <f>E191/E2</f>
        <v>8.32674</v>
      </c>
    </row>
    <row r="195" spans="1:5" ht="31.5">
      <c r="A195" s="6" t="s">
        <v>358</v>
      </c>
      <c r="B195" s="1" t="s">
        <v>106</v>
      </c>
      <c r="C195" s="1" t="s">
        <v>67</v>
      </c>
      <c r="D195" s="1" t="s">
        <v>274</v>
      </c>
      <c r="E195" s="17">
        <v>0</v>
      </c>
    </row>
    <row r="196" spans="1:4" ht="15.75">
      <c r="A196" s="6" t="s">
        <v>359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360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361</v>
      </c>
      <c r="B198" s="1" t="s">
        <v>108</v>
      </c>
      <c r="C198" s="1" t="s">
        <v>73</v>
      </c>
      <c r="D198" s="22">
        <f>E195/E2</f>
        <v>0</v>
      </c>
    </row>
    <row r="199" spans="1:4" ht="47.25">
      <c r="A199" s="18" t="s">
        <v>170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362</v>
      </c>
      <c r="B200" s="1" t="s">
        <v>105</v>
      </c>
      <c r="C200" s="1" t="s">
        <v>73</v>
      </c>
      <c r="D200" s="1">
        <f>E201+E205+E209+E213+E217+E221+E225+E229+E233+E237</f>
        <v>34530.950034</v>
      </c>
      <c r="F200" s="11"/>
    </row>
    <row r="201" spans="1:5" ht="31.5">
      <c r="A201" s="6" t="s">
        <v>171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172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173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174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175</v>
      </c>
      <c r="B205" s="1" t="s">
        <v>106</v>
      </c>
      <c r="C205" s="1" t="s">
        <v>67</v>
      </c>
      <c r="D205" s="1" t="s">
        <v>50</v>
      </c>
      <c r="E205" s="17">
        <v>0</v>
      </c>
    </row>
    <row r="206" spans="1:4" ht="15.75">
      <c r="A206" s="6" t="s">
        <v>176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177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178</v>
      </c>
      <c r="B208" s="1" t="s">
        <v>108</v>
      </c>
      <c r="C208" s="1" t="s">
        <v>73</v>
      </c>
      <c r="D208" s="22">
        <f>E205/E2</f>
        <v>0</v>
      </c>
    </row>
    <row r="209" spans="1:6" ht="31.5">
      <c r="A209" s="6" t="s">
        <v>179</v>
      </c>
      <c r="B209" s="1" t="s">
        <v>106</v>
      </c>
      <c r="C209" s="1" t="s">
        <v>67</v>
      </c>
      <c r="D209" s="1" t="s">
        <v>49</v>
      </c>
      <c r="E209" s="17">
        <v>7556.87</v>
      </c>
      <c r="F209" s="17">
        <f>'[4]УК 2019'!$J$13*12*E2</f>
        <v>6933.198636</v>
      </c>
    </row>
    <row r="210" spans="1:4" ht="15.75">
      <c r="A210" s="6" t="s">
        <v>180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181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182</v>
      </c>
      <c r="B212" s="1" t="s">
        <v>108</v>
      </c>
      <c r="C212" s="1" t="s">
        <v>73</v>
      </c>
      <c r="D212" s="21">
        <f>E209/E2</f>
        <v>1.87818317385361</v>
      </c>
    </row>
    <row r="213" spans="1:5" ht="31.5">
      <c r="A213" s="6" t="s">
        <v>183</v>
      </c>
      <c r="B213" s="1" t="s">
        <v>106</v>
      </c>
      <c r="C213" s="1" t="s">
        <v>67</v>
      </c>
      <c r="D213" s="1" t="s">
        <v>204</v>
      </c>
      <c r="E213" s="17">
        <v>0</v>
      </c>
    </row>
    <row r="214" spans="1:4" ht="15.75">
      <c r="A214" s="6" t="s">
        <v>184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185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186</v>
      </c>
      <c r="B216" s="1" t="s">
        <v>108</v>
      </c>
      <c r="C216" s="1" t="s">
        <v>73</v>
      </c>
      <c r="D216" s="1">
        <v>0</v>
      </c>
    </row>
    <row r="217" spans="1:6" ht="31.5">
      <c r="A217" s="6" t="s">
        <v>187</v>
      </c>
      <c r="B217" s="1" t="s">
        <v>106</v>
      </c>
      <c r="C217" s="1" t="s">
        <v>67</v>
      </c>
      <c r="D217" s="1" t="s">
        <v>250</v>
      </c>
      <c r="E217" s="17">
        <v>9778.93</v>
      </c>
      <c r="F217" s="17">
        <f>'[4]УК 2019'!$J$9*12*E2</f>
        <v>3248.6060879999995</v>
      </c>
    </row>
    <row r="218" spans="1:4" ht="15.75">
      <c r="A218" s="6" t="s">
        <v>188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189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190</v>
      </c>
      <c r="B220" s="1" t="s">
        <v>108</v>
      </c>
      <c r="C220" s="1" t="s">
        <v>73</v>
      </c>
      <c r="D220" s="22">
        <f>E217/E2</f>
        <v>2.4304535851870264</v>
      </c>
    </row>
    <row r="221" spans="1:5" ht="31.5">
      <c r="A221" s="6" t="s">
        <v>191</v>
      </c>
      <c r="B221" s="1" t="s">
        <v>106</v>
      </c>
      <c r="C221" s="1" t="s">
        <v>67</v>
      </c>
      <c r="D221" s="1" t="s">
        <v>1</v>
      </c>
      <c r="E221" s="17">
        <v>0</v>
      </c>
    </row>
    <row r="222" spans="1:4" ht="15.75">
      <c r="A222" s="6" t="s">
        <v>192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193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194</v>
      </c>
      <c r="B224" s="1" t="s">
        <v>108</v>
      </c>
      <c r="C224" s="1" t="s">
        <v>73</v>
      </c>
      <c r="D224" s="22">
        <f>E221/E2</f>
        <v>0</v>
      </c>
    </row>
    <row r="225" spans="1:6" ht="31.5">
      <c r="A225" s="6" t="s">
        <v>195</v>
      </c>
      <c r="B225" s="1" t="s">
        <v>106</v>
      </c>
      <c r="C225" s="1" t="s">
        <v>67</v>
      </c>
      <c r="D225" s="1" t="s">
        <v>0</v>
      </c>
      <c r="E225" s="17">
        <v>304.32</v>
      </c>
      <c r="F225" s="17">
        <f>'[4]УК 2019'!$J$16*12*E2</f>
        <v>775.7468940000001</v>
      </c>
    </row>
    <row r="226" spans="1:4" ht="15.75">
      <c r="A226" s="6" t="s">
        <v>196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197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198</v>
      </c>
      <c r="B228" s="1" t="s">
        <v>108</v>
      </c>
      <c r="C228" s="1" t="s">
        <v>73</v>
      </c>
      <c r="D228" s="22">
        <f>E225/E2</f>
        <v>0.07563564061140797</v>
      </c>
    </row>
    <row r="229" spans="1:7" ht="31.5">
      <c r="A229" s="6" t="s">
        <v>199</v>
      </c>
      <c r="B229" s="1" t="s">
        <v>106</v>
      </c>
      <c r="C229" s="1" t="s">
        <v>67</v>
      </c>
      <c r="D229" s="1" t="s">
        <v>51</v>
      </c>
      <c r="E229" s="17">
        <f>F229</f>
        <v>16890.830034000002</v>
      </c>
      <c r="F229" s="17">
        <f>'[4]УК 2019'!$J$14*12*E2</f>
        <v>16890.830034000002</v>
      </c>
      <c r="G229" s="17">
        <v>620.46</v>
      </c>
    </row>
    <row r="230" spans="1:4" ht="15.75">
      <c r="A230" s="6" t="s">
        <v>200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201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202</v>
      </c>
      <c r="B232" s="1" t="s">
        <v>108</v>
      </c>
      <c r="C232" s="1" t="s">
        <v>73</v>
      </c>
      <c r="D232" s="22">
        <f>E229/E2</f>
        <v>4.198044</v>
      </c>
    </row>
    <row r="233" spans="1:5" ht="31.5">
      <c r="A233" s="6" t="s">
        <v>265</v>
      </c>
      <c r="B233" s="1" t="s">
        <v>106</v>
      </c>
      <c r="C233" s="1" t="s">
        <v>67</v>
      </c>
      <c r="D233" s="1" t="s">
        <v>52</v>
      </c>
      <c r="E233" s="17">
        <v>0</v>
      </c>
    </row>
    <row r="234" spans="1:4" ht="15.75">
      <c r="A234" s="6" t="s">
        <v>266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267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268</v>
      </c>
      <c r="B236" s="1" t="s">
        <v>108</v>
      </c>
      <c r="C236" s="1" t="s">
        <v>73</v>
      </c>
      <c r="D236" s="22">
        <f>E233/E2</f>
        <v>0</v>
      </c>
    </row>
    <row r="237" spans="1:6" ht="31.5">
      <c r="A237" s="6" t="s">
        <v>269</v>
      </c>
      <c r="B237" s="1" t="s">
        <v>106</v>
      </c>
      <c r="C237" s="1" t="s">
        <v>67</v>
      </c>
      <c r="D237" s="1" t="s">
        <v>53</v>
      </c>
      <c r="E237" s="17">
        <v>0</v>
      </c>
      <c r="F237" s="17" t="s">
        <v>245</v>
      </c>
    </row>
    <row r="238" spans="1:4" ht="15.75">
      <c r="A238" s="6" t="s">
        <v>270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271</v>
      </c>
      <c r="B239" s="1" t="s">
        <v>64</v>
      </c>
      <c r="C239" s="1" t="s">
        <v>67</v>
      </c>
      <c r="D239" s="1" t="s">
        <v>237</v>
      </c>
    </row>
    <row r="240" spans="1:4" ht="15.75">
      <c r="A240" s="6" t="s">
        <v>272</v>
      </c>
      <c r="B240" s="1" t="s">
        <v>108</v>
      </c>
      <c r="C240" s="1" t="s">
        <v>73</v>
      </c>
      <c r="D240" s="22">
        <f>E237/E2</f>
        <v>0</v>
      </c>
    </row>
    <row r="241" spans="1:4" ht="15.75">
      <c r="A241" s="6"/>
      <c r="B241" s="3" t="s">
        <v>203</v>
      </c>
      <c r="C241" s="1" t="s">
        <v>73</v>
      </c>
      <c r="D241" s="12">
        <f>SUM(D28,D34,D60,D66,D72,D78,D84,D90,D100,D158,D200)</f>
        <v>385019.62802</v>
      </c>
    </row>
    <row r="242" spans="1:4" ht="15.75">
      <c r="A242" s="20" t="s">
        <v>205</v>
      </c>
      <c r="B242" s="20"/>
      <c r="C242" s="20"/>
      <c r="D242" s="20"/>
    </row>
    <row r="243" spans="1:5" ht="15.75">
      <c r="A243" s="6" t="s">
        <v>206</v>
      </c>
      <c r="B243" s="1" t="s">
        <v>207</v>
      </c>
      <c r="C243" s="1" t="s">
        <v>208</v>
      </c>
      <c r="D243" s="28">
        <f>'[1]Управл 2017'!$AA$16</f>
        <v>4</v>
      </c>
      <c r="E243" s="17" t="s">
        <v>369</v>
      </c>
    </row>
    <row r="244" spans="1:5" ht="15.75">
      <c r="A244" s="6" t="s">
        <v>209</v>
      </c>
      <c r="B244" s="1" t="s">
        <v>210</v>
      </c>
      <c r="C244" s="1" t="s">
        <v>208</v>
      </c>
      <c r="D244" s="28">
        <f>'[1]Управл 2017'!$AB$16</f>
        <v>4</v>
      </c>
      <c r="E244" s="17" t="s">
        <v>369</v>
      </c>
    </row>
    <row r="245" spans="1:5" ht="31.5">
      <c r="A245" s="6" t="s">
        <v>211</v>
      </c>
      <c r="B245" s="1" t="s">
        <v>212</v>
      </c>
      <c r="C245" s="1" t="s">
        <v>208</v>
      </c>
      <c r="D245" s="1">
        <v>0</v>
      </c>
      <c r="E245" s="17" t="s">
        <v>369</v>
      </c>
    </row>
    <row r="246" spans="1:5" ht="15.75">
      <c r="A246" s="6" t="s">
        <v>213</v>
      </c>
      <c r="B246" s="1" t="s">
        <v>214</v>
      </c>
      <c r="C246" s="1" t="s">
        <v>73</v>
      </c>
      <c r="D246" s="14">
        <v>-30697.72</v>
      </c>
      <c r="E246" s="17" t="s">
        <v>369</v>
      </c>
    </row>
    <row r="247" spans="1:4" ht="15.75">
      <c r="A247" s="20" t="s">
        <v>215</v>
      </c>
      <c r="B247" s="20"/>
      <c r="C247" s="20"/>
      <c r="D247" s="20"/>
    </row>
    <row r="248" spans="1:5" ht="15.75">
      <c r="A248" s="6" t="s">
        <v>216</v>
      </c>
      <c r="B248" s="1" t="s">
        <v>72</v>
      </c>
      <c r="C248" s="1" t="s">
        <v>73</v>
      </c>
      <c r="D248" s="1">
        <v>0</v>
      </c>
      <c r="E248" s="17" t="s">
        <v>364</v>
      </c>
    </row>
    <row r="249" spans="1:5" ht="31.5">
      <c r="A249" s="6" t="s">
        <v>217</v>
      </c>
      <c r="B249" s="1" t="s">
        <v>74</v>
      </c>
      <c r="C249" s="1" t="s">
        <v>73</v>
      </c>
      <c r="D249" s="1">
        <v>0</v>
      </c>
      <c r="E249" s="17" t="s">
        <v>364</v>
      </c>
    </row>
    <row r="250" spans="1:5" ht="15.75">
      <c r="A250" s="6" t="s">
        <v>218</v>
      </c>
      <c r="B250" s="1" t="s">
        <v>76</v>
      </c>
      <c r="C250" s="1" t="s">
        <v>73</v>
      </c>
      <c r="D250" s="1">
        <v>0</v>
      </c>
      <c r="E250" s="17" t="s">
        <v>364</v>
      </c>
    </row>
    <row r="251" spans="1:5" ht="15.75">
      <c r="A251" s="6" t="s">
        <v>219</v>
      </c>
      <c r="B251" s="1" t="s">
        <v>99</v>
      </c>
      <c r="C251" s="1" t="s">
        <v>73</v>
      </c>
      <c r="D251" s="1">
        <v>0</v>
      </c>
      <c r="E251" s="17" t="s">
        <v>364</v>
      </c>
    </row>
    <row r="252" spans="1:5" ht="31.5">
      <c r="A252" s="6" t="s">
        <v>220</v>
      </c>
      <c r="B252" s="1" t="s">
        <v>221</v>
      </c>
      <c r="C252" s="1" t="s">
        <v>73</v>
      </c>
      <c r="D252" s="1">
        <v>0</v>
      </c>
      <c r="E252" s="17" t="s">
        <v>364</v>
      </c>
    </row>
    <row r="253" spans="1:5" ht="15.75">
      <c r="A253" s="6" t="s">
        <v>222</v>
      </c>
      <c r="B253" s="1" t="s">
        <v>101</v>
      </c>
      <c r="C253" s="1" t="s">
        <v>73</v>
      </c>
      <c r="D253" s="1">
        <v>0</v>
      </c>
      <c r="E253" s="17" t="s">
        <v>364</v>
      </c>
    </row>
    <row r="254" spans="1:4" ht="15.75">
      <c r="A254" s="20" t="s">
        <v>223</v>
      </c>
      <c r="B254" s="20"/>
      <c r="C254" s="20"/>
      <c r="D254" s="20"/>
    </row>
    <row r="255" spans="1:5" ht="15.75">
      <c r="A255" s="6" t="s">
        <v>224</v>
      </c>
      <c r="B255" s="1" t="s">
        <v>207</v>
      </c>
      <c r="C255" s="1" t="s">
        <v>208</v>
      </c>
      <c r="D255" s="1">
        <v>0</v>
      </c>
      <c r="E255" s="17" t="s">
        <v>364</v>
      </c>
    </row>
    <row r="256" spans="1:5" ht="15.75">
      <c r="A256" s="6" t="s">
        <v>225</v>
      </c>
      <c r="B256" s="1" t="s">
        <v>210</v>
      </c>
      <c r="C256" s="1" t="s">
        <v>208</v>
      </c>
      <c r="D256" s="1">
        <v>0</v>
      </c>
      <c r="E256" s="17" t="s">
        <v>364</v>
      </c>
    </row>
    <row r="257" spans="1:5" ht="15.75">
      <c r="A257" s="6" t="s">
        <v>226</v>
      </c>
      <c r="B257" s="1" t="s">
        <v>227</v>
      </c>
      <c r="C257" s="1" t="s">
        <v>208</v>
      </c>
      <c r="D257" s="1">
        <v>0</v>
      </c>
      <c r="E257" s="17" t="s">
        <v>364</v>
      </c>
    </row>
    <row r="258" spans="1:5" ht="15.75">
      <c r="A258" s="6" t="s">
        <v>228</v>
      </c>
      <c r="B258" s="1" t="s">
        <v>214</v>
      </c>
      <c r="C258" s="1" t="s">
        <v>73</v>
      </c>
      <c r="D258" s="1">
        <v>0</v>
      </c>
      <c r="E258" s="17" t="s">
        <v>364</v>
      </c>
    </row>
    <row r="259" spans="1:4" ht="15.75">
      <c r="A259" s="20" t="s">
        <v>229</v>
      </c>
      <c r="B259" s="20"/>
      <c r="C259" s="20"/>
      <c r="D259" s="20"/>
    </row>
    <row r="260" spans="1:5" ht="15.75">
      <c r="A260" s="6" t="s">
        <v>230</v>
      </c>
      <c r="B260" s="1" t="s">
        <v>231</v>
      </c>
      <c r="C260" s="1" t="s">
        <v>208</v>
      </c>
      <c r="D260" s="1">
        <v>23</v>
      </c>
      <c r="E260" s="17" t="s">
        <v>365</v>
      </c>
    </row>
    <row r="261" spans="1:5" ht="15.75">
      <c r="A261" s="6" t="s">
        <v>232</v>
      </c>
      <c r="B261" s="1" t="s">
        <v>233</v>
      </c>
      <c r="C261" s="1" t="s">
        <v>208</v>
      </c>
      <c r="D261" s="1">
        <v>13</v>
      </c>
      <c r="E261" s="17" t="s">
        <v>365</v>
      </c>
    </row>
    <row r="262" spans="1:5" ht="31.5">
      <c r="A262" s="6" t="s">
        <v>234</v>
      </c>
      <c r="B262" s="1" t="s">
        <v>235</v>
      </c>
      <c r="C262" s="1" t="s">
        <v>73</v>
      </c>
      <c r="D262" s="1">
        <v>136100</v>
      </c>
      <c r="E262" s="17" t="s">
        <v>365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2020-03-26T10:56:15Z</dcterms:modified>
  <cp:category/>
  <cp:version/>
  <cp:contentType/>
  <cp:contentStatus/>
</cp:coreProperties>
</file>