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форме'!$A$1:$D$322</definedName>
  </definedNames>
  <calcPr fullCalcOnLoad="1"/>
</workbook>
</file>

<file path=xl/sharedStrings.xml><?xml version="1.0" encoding="utf-8"?>
<sst xmlns="http://schemas.openxmlformats.org/spreadsheetml/2006/main" count="1174" uniqueCount="448">
  <si>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</si>
  <si>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</si>
  <si>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</si>
  <si>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</si>
  <si>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</si>
  <si>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</si>
  <si>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</si>
  <si>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</si>
  <si>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</si>
  <si>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</si>
  <si>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</si>
  <si>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</si>
  <si>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</si>
  <si>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</si>
  <si>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</si>
  <si>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</si>
  <si>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</si>
  <si>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</si>
  <si>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</si>
  <si>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</si>
  <si>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</si>
  <si>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</si>
  <si>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</si>
  <si>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</si>
  <si>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</si>
  <si>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</si>
  <si>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</si>
  <si>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</si>
  <si>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</si>
  <si>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</si>
  <si>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</si>
  <si>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</si>
  <si>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</si>
  <si>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</si>
  <si>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</si>
  <si>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</si>
  <si>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</si>
  <si>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</si>
  <si>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</si>
  <si>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</si>
  <si>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</si>
  <si>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</si>
  <si>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</si>
  <si>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</si>
  <si>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</si>
  <si>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</si>
  <si>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</si>
  <si>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</si>
  <si>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</si>
  <si>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</si>
  <si>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</si>
  <si>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</si>
  <si>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</si>
  <si>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</si>
  <si>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</si>
  <si>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</si>
  <si>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</si>
  <si>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</si>
  <si>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</si>
  <si>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</si>
  <si>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</si>
  <si>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</si>
  <si>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</si>
  <si>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</si>
  <si>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</si>
  <si>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</si>
  <si>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</si>
  <si>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</si>
  <si>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</si>
  <si>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</si>
  <si>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</si>
  <si>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</si>
  <si>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</si>
  <si>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</si>
  <si>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</si>
  <si>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</si>
  <si>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</si>
  <si>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</si>
  <si>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</si>
  <si>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</si>
  <si>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</si>
  <si>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</si>
  <si>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</si>
  <si>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</si>
  <si>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</si>
  <si>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</si>
  <si>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</si>
  <si>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</si>
  <si>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</si>
  <si>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</si>
  <si>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</si>
  <si>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</si>
  <si>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</si>
  <si>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</si>
  <si>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</si>
  <si>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</si>
  <si>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</si>
  <si>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</si>
  <si>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</si>
  <si>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</si>
  <si>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</si>
  <si>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</si>
  <si>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</si>
  <si>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</si>
  <si>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</si>
  <si>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</si>
  <si>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</si>
  <si>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</si>
  <si>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</si>
  <si>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</si>
  <si>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</si>
  <si>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</si>
  <si>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</si>
  <si>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</si>
  <si>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</si>
  <si>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</si>
  <si>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</si>
  <si>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</si>
  <si>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</si>
  <si>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</si>
  <si>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</si>
  <si>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</si>
  <si>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</si>
  <si>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</si>
  <si>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</si>
  <si>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</si>
  <si>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</si>
  <si>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</si>
  <si>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</si>
  <si>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</si>
  <si>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</si>
  <si>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</si>
  <si>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</si>
  <si>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</si>
  <si>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</si>
  <si>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</si>
  <si>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</si>
  <si>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</si>
  <si>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</si>
  <si>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</si>
  <si>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</si>
  <si>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</si>
  <si>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</si>
  <si>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</si>
  <si>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</si>
  <si>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</si>
  <si>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</si>
  <si>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</si>
  <si>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</si>
  <si>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</si>
  <si>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</si>
  <si>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</si>
  <si>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</si>
  <si>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</si>
  <si>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</si>
  <si>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</si>
  <si>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</si>
  <si>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</si>
  <si>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</si>
  <si>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</si>
  <si>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</si>
  <si>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</si>
  <si>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</si>
  <si>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</si>
  <si>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</si>
  <si>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</si>
  <si>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</si>
  <si>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</si>
  <si>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</si>
  <si>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</si>
  <si>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</si>
  <si>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</si>
  <si>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</si>
  <si>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</si>
  <si>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</si>
  <si>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</si>
  <si>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</si>
  <si>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</si>
  <si>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</si>
  <si>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</si>
  <si>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</si>
  <si>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</si>
  <si>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</si>
  <si>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</si>
  <si>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</si>
  <si>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</si>
  <si>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</si>
  <si>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</si>
  <si>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</si>
  <si>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</si>
  <si>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</si>
  <si>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</si>
  <si>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</si>
  <si>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</si>
  <si>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</si>
  <si>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</si>
  <si>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</si>
  <si>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</si>
  <si>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</si>
  <si>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</si>
  <si>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</si>
  <si>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</si>
  <si>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</si>
  <si>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</si>
  <si>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</si>
  <si>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</si>
  <si>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</si>
  <si>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</si>
  <si>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</si>
  <si>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</si>
  <si>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</si>
  <si>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</si>
  <si>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</si>
  <si>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</si>
  <si>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</si>
  <si>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</si>
  <si>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</si>
  <si>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</si>
  <si>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</si>
  <si>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</si>
  <si>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</si>
  <si>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</si>
  <si>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</si>
  <si>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</si>
  <si>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</si>
  <si>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</si>
  <si>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</si>
  <si>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</si>
  <si>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</si>
  <si>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</si>
  <si>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</si>
  <si>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</si>
  <si>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</si>
  <si>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</si>
  <si>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</si>
  <si>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</si>
  <si>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</si>
  <si>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</si>
  <si>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</si>
  <si>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</si>
  <si>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</si>
  <si>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</si>
  <si>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</si>
  <si>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</si>
  <si>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</si>
  <si>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</si>
  <si>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</si>
  <si>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</si>
  <si>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</si>
  <si>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</si>
  <si>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</si>
  <si>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</si>
  <si>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</si>
  <si>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</si>
  <si>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</si>
  <si>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</si>
  <si>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</si>
  <si>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</si>
  <si>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</si>
  <si>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</si>
  <si>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</si>
  <si>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</si>
  <si>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</si>
  <si>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</si>
  <si>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</si>
  <si>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</si>
  <si>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</si>
  <si>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</si>
  <si>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</si>
  <si>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</si>
  <si>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</si>
  <si>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</si>
  <si>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</si>
  <si>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</si>
  <si>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</si>
  <si>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</si>
  <si>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</si>
  <si>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</si>
  <si>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</si>
  <si>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</si>
  <si>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</si>
  <si>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</si>
  <si>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</si>
  <si>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</si>
  <si>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</si>
  <si>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</si>
  <si>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</si>
  <si>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</si>
  <si>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</si>
  <si>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</si>
  <si>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</si>
  <si>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</si>
  <si>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</si>
  <si>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</si>
  <si>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</si>
  <si>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</si>
  <si>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</si>
  <si>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</si>
  <si>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</si>
  <si>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</si>
  <si>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</si>
  <si>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</si>
  <si>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</si>
  <si>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</si>
  <si>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</si>
  <si>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</si>
  <si>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</si>
  <si>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</si>
  <si>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</si>
  <si>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</si>
  <si>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</si>
  <si>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</si>
  <si>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</si>
  <si>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</si>
  <si>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</si>
  <si>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</si>
  <si>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</si>
  <si>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</si>
  <si>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</si>
  <si>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</si>
  <si>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</si>
  <si>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</si>
  <si>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</si>
  <si>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</si>
  <si>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</si>
  <si>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</si>
  <si>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</si>
  <si>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</si>
  <si>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</si>
  <si>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</si>
  <si>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</si>
  <si>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</si>
  <si>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</si>
  <si>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</si>
  <si>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</si>
  <si>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</si>
  <si>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</si>
  <si>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</si>
  <si>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</si>
  <si>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</si>
  <si>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</si>
  <si>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</si>
  <si>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</si>
  <si>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</si>
  <si>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</si>
  <si>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</si>
  <si>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</si>
  <si>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</si>
  <si>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</si>
  <si>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</si>
  <si>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</si>
  <si>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</si>
  <si>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</si>
  <si>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</si>
  <si>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</si>
  <si>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</si>
  <si>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</si>
  <si>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</si>
  <si>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АБОНЕНСТКИЙ</t>
  </si>
  <si>
    <t>ЯРЛЫКОВА</t>
  </si>
  <si>
    <t>ВСЕГДА И ВЕЗДЕ 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</si>
  <si>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</si>
  <si>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</si>
  <si>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</si>
  <si>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</si>
  <si>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</si>
  <si>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</si>
  <si>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</si>
  <si>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</si>
  <si>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</si>
  <si>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</si>
  <si>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</si>
  <si>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</si>
  <si>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</si>
  <si>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</si>
  <si>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</si>
  <si>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</si>
  <si>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</si>
  <si>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</si>
  <si>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</si>
  <si>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</si>
  <si>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</si>
  <si>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</si>
  <si>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</si>
  <si>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</si>
  <si>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</si>
  <si>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</si>
  <si>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</si>
  <si>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</si>
  <si>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</si>
  <si>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</si>
  <si>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</si>
  <si>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</si>
  <si>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</si>
  <si>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</si>
  <si>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</si>
  <si>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</si>
  <si>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</si>
  <si>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</si>
  <si>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</si>
  <si>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</si>
  <si>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</si>
  <si>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</si>
  <si>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</si>
  <si>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</si>
  <si>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</si>
  <si>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</si>
  <si>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</si>
  <si>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</si>
  <si>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</si>
  <si>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</si>
  <si>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</si>
  <si>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</si>
  <si>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</si>
  <si>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</si>
  <si>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</si>
  <si>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</si>
  <si>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23.12.14</t>
  </si>
  <si>
    <t>24.12.14</t>
  </si>
  <si>
    <t>25.12.14</t>
  </si>
  <si>
    <t>26.12.14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</si>
  <si>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</si>
  <si>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</si>
  <si>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</si>
  <si>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</si>
  <si>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</si>
  <si>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</si>
  <si>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</si>
  <si>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</si>
  <si>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23.13.11</t>
  </si>
  <si>
    <t>24.13.11</t>
  </si>
  <si>
    <t>25.13.11</t>
  </si>
  <si>
    <t>26.13.11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</si>
  <si>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</si>
  <si>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</si>
  <si>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</si>
  <si>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</si>
  <si>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</si>
  <si>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 xml:space="preserve">Дизенфекция элементов ствола мусоропровода 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</si>
  <si>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</si>
  <si>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</si>
  <si>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договора управления за 2019 год по дому №1Б  пл. Плеханова                                 в  г. Липецке</t>
  </si>
  <si>
    <t>31.03.2020 г.</t>
  </si>
  <si>
    <t>01.01.2019 г.</t>
  </si>
  <si>
    <t>31.12.2019 г.</t>
  </si>
  <si>
    <t>экономист</t>
  </si>
  <si>
    <t>спросить</t>
  </si>
  <si>
    <t>тариф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</si>
</sst>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87;&#1083;.%20&#1055;&#1083;&#1077;&#1093;&#1072;&#1085;&#1086;&#1074;&#1072;,%20&#1076;.%201&#1041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0">
          <cell r="P10">
            <v>36164.1</v>
          </cell>
          <cell r="U10">
            <v>37653.21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4932.36</v>
          </cell>
        </row>
        <row r="24">
          <cell r="D24">
            <v>-101037.96697000007</v>
          </cell>
        </row>
        <row r="25">
          <cell r="D25">
            <v>57173.27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">
          <cell r="BO3">
            <v>3660.1</v>
          </cell>
        </row>
        <row r="8">
          <cell r="BO8">
            <v>0.582542</v>
          </cell>
        </row>
        <row r="9">
          <cell r="BO9">
            <v>0.067284</v>
          </cell>
        </row>
        <row r="11">
          <cell r="BO11">
            <v>0.186191</v>
          </cell>
        </row>
        <row r="13">
          <cell r="BO13">
            <v>0.143598</v>
          </cell>
        </row>
        <row r="14">
          <cell r="BO14">
            <v>0.349837</v>
          </cell>
        </row>
        <row r="16">
          <cell r="BO16">
            <v>0.016067</v>
          </cell>
        </row>
        <row r="17">
          <cell r="BO17">
            <v>0.096402</v>
          </cell>
        </row>
        <row r="19">
          <cell r="BO19">
            <v>0.174567</v>
          </cell>
        </row>
        <row r="20">
          <cell r="BO20">
            <v>0.319027</v>
          </cell>
        </row>
        <row r="21">
          <cell r="BO21">
            <v>0.175879</v>
          </cell>
        </row>
        <row r="24">
          <cell r="BO24">
            <v>0.793895</v>
          </cell>
        </row>
        <row r="26">
          <cell r="BO26">
            <v>0.082181</v>
          </cell>
        </row>
        <row r="27">
          <cell r="BO27">
            <v>0.157123</v>
          </cell>
        </row>
        <row r="28">
          <cell r="BO28">
            <v>0.057403</v>
          </cell>
        </row>
        <row r="29">
          <cell r="BO29">
            <v>0.111103</v>
          </cell>
        </row>
        <row r="31">
          <cell r="BO31">
            <v>0.079704</v>
          </cell>
        </row>
        <row r="39">
          <cell r="BO39">
            <v>0.068823</v>
          </cell>
        </row>
        <row r="40">
          <cell r="BO40">
            <v>0.306748</v>
          </cell>
        </row>
        <row r="42">
          <cell r="BO42">
            <v>0.090289</v>
          </cell>
        </row>
        <row r="43">
          <cell r="BO43">
            <v>0.043469</v>
          </cell>
        </row>
        <row r="46">
          <cell r="BO46">
            <v>0.159</v>
          </cell>
        </row>
        <row r="47">
          <cell r="BO47">
            <v>0.301</v>
          </cell>
        </row>
        <row r="48">
          <cell r="BO48">
            <v>0.077</v>
          </cell>
        </row>
        <row r="49">
          <cell r="BO49">
            <v>0.158</v>
          </cell>
        </row>
        <row r="50">
          <cell r="BO50">
            <v>0.041</v>
          </cell>
        </row>
        <row r="51">
          <cell r="BO51">
            <v>0.216</v>
          </cell>
        </row>
        <row r="52">
          <cell r="BO52">
            <v>0.044</v>
          </cell>
        </row>
        <row r="53">
          <cell r="BO53">
            <v>0.034</v>
          </cell>
        </row>
        <row r="55">
          <cell r="BO55">
            <v>0.268</v>
          </cell>
        </row>
        <row r="56">
          <cell r="BO56">
            <v>0.642</v>
          </cell>
        </row>
        <row r="57">
          <cell r="BO57">
            <v>0.057</v>
          </cell>
        </row>
        <row r="58">
          <cell r="BO58">
            <v>0.024</v>
          </cell>
        </row>
        <row r="60">
          <cell r="BO60">
            <v>0.284</v>
          </cell>
        </row>
        <row r="61">
          <cell r="BO61">
            <v>0.012</v>
          </cell>
        </row>
        <row r="78">
          <cell r="BO78">
            <v>0.885</v>
          </cell>
        </row>
        <row r="103">
          <cell r="BO103">
            <v>0.852956</v>
          </cell>
        </row>
        <row r="124">
          <cell r="BO124">
            <v>331512.5180316</v>
          </cell>
        </row>
        <row r="125">
          <cell r="BO125">
            <v>250224.83007720014</v>
          </cell>
        </row>
        <row r="126">
          <cell r="BO126">
            <v>53821.03848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2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57421875" style="17" customWidth="1"/>
    <col min="5" max="5" width="21.140625" style="17" hidden="1" customWidth="1"/>
    <col min="6" max="6" width="17.8515625" style="17" hidden="1" customWidth="1"/>
    <col min="7" max="7" width="16.00390625" style="17" hidden="1" customWidth="1"/>
    <col min="8" max="8" width="11.8515625" style="17" hidden="1" customWidth="1"/>
    <col min="9" max="9" width="9.140625" style="17" hidden="1" customWidth="1"/>
    <col min="10" max="12" width="0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310</v>
      </c>
    </row>
    <row r="2" spans="1:22" s="5" customFormat="1" ht="33.75" customHeight="1">
      <c r="A2" s="24" t="s">
        <v>441</v>
      </c>
      <c r="B2" s="24"/>
      <c r="C2" s="24"/>
      <c r="D2" s="24"/>
      <c r="E2" s="17">
        <v>3660.1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442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443</v>
      </c>
    </row>
    <row r="7" spans="1:4" ht="15.75">
      <c r="A7" s="6" t="s">
        <v>57</v>
      </c>
      <c r="B7" s="1" t="s">
        <v>71</v>
      </c>
      <c r="C7" s="1" t="s">
        <v>67</v>
      </c>
      <c r="D7" s="1" t="s">
        <v>444</v>
      </c>
    </row>
    <row r="8" spans="1:4" ht="42.75" customHeight="1">
      <c r="A8" s="20" t="s">
        <v>100</v>
      </c>
      <c r="B8" s="20"/>
      <c r="C8" s="20"/>
      <c r="D8" s="20"/>
    </row>
    <row r="9" spans="1:5" ht="15.75">
      <c r="A9" s="6" t="s">
        <v>58</v>
      </c>
      <c r="B9" s="1" t="s">
        <v>72</v>
      </c>
      <c r="C9" s="1" t="s">
        <v>73</v>
      </c>
      <c r="D9" s="7">
        <f>'[2]по форме'!$D$23</f>
        <v>4932.36</v>
      </c>
      <c r="E9" s="17" t="s">
        <v>445</v>
      </c>
    </row>
    <row r="10" spans="1:5" ht="15.75">
      <c r="A10" s="6" t="s">
        <v>59</v>
      </c>
      <c r="B10" s="1" t="s">
        <v>74</v>
      </c>
      <c r="C10" s="1" t="s">
        <v>73</v>
      </c>
      <c r="D10" s="7">
        <f>'[2]по форме'!$D$24</f>
        <v>-101037.96697000007</v>
      </c>
      <c r="E10" s="15"/>
    </row>
    <row r="11" spans="1:5" ht="15.75">
      <c r="A11" s="6" t="s">
        <v>75</v>
      </c>
      <c r="B11" s="1" t="s">
        <v>76</v>
      </c>
      <c r="C11" s="1" t="s">
        <v>73</v>
      </c>
      <c r="D11" s="7">
        <f>'[2]по форме'!$D$25</f>
        <v>57173.27</v>
      </c>
      <c r="E11" s="17" t="s">
        <v>445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635558.3865888001</v>
      </c>
    </row>
    <row r="13" spans="1:4" ht="15.75">
      <c r="A13" s="6" t="s">
        <v>92</v>
      </c>
      <c r="B13" s="25" t="s">
        <v>79</v>
      </c>
      <c r="C13" s="1" t="s">
        <v>73</v>
      </c>
      <c r="D13" s="7">
        <f>'[3]УК 2019'!$BO$125</f>
        <v>250224.83007720014</v>
      </c>
    </row>
    <row r="14" spans="1:4" ht="15.75">
      <c r="A14" s="6" t="s">
        <v>93</v>
      </c>
      <c r="B14" s="25" t="s">
        <v>80</v>
      </c>
      <c r="C14" s="1" t="s">
        <v>73</v>
      </c>
      <c r="D14" s="7">
        <f>'[3]УК 2019'!$BO$124</f>
        <v>331512.5180316</v>
      </c>
    </row>
    <row r="15" spans="1:4" ht="15.75">
      <c r="A15" s="6" t="s">
        <v>94</v>
      </c>
      <c r="B15" s="25" t="s">
        <v>81</v>
      </c>
      <c r="C15" s="1" t="s">
        <v>73</v>
      </c>
      <c r="D15" s="7">
        <f>'[3]УК 2019'!$BO$126</f>
        <v>53821.03848</v>
      </c>
    </row>
    <row r="16" spans="1:6" ht="15.75">
      <c r="A16" s="25" t="s">
        <v>82</v>
      </c>
      <c r="B16" s="25" t="s">
        <v>83</v>
      </c>
      <c r="C16" s="25" t="s">
        <v>73</v>
      </c>
      <c r="D16" s="26">
        <f>D17</f>
        <v>643305.5465888</v>
      </c>
      <c r="E16" s="17">
        <v>615869.31</v>
      </c>
      <c r="F16" s="17" t="s">
        <v>446</v>
      </c>
    </row>
    <row r="17" spans="1:5" ht="31.5">
      <c r="A17" s="25" t="s">
        <v>60</v>
      </c>
      <c r="B17" s="25" t="s">
        <v>95</v>
      </c>
      <c r="C17" s="25" t="s">
        <v>73</v>
      </c>
      <c r="D17" s="26">
        <f>D12-D25+D306+D322</f>
        <v>643305.5465888</v>
      </c>
      <c r="E17" s="17" t="s">
        <v>445</v>
      </c>
    </row>
    <row r="18" spans="1:4" ht="31.5">
      <c r="A18" s="25" t="s">
        <v>433</v>
      </c>
      <c r="B18" s="25" t="s">
        <v>434</v>
      </c>
      <c r="C18" s="25" t="s">
        <v>73</v>
      </c>
      <c r="D18" s="26">
        <v>0</v>
      </c>
    </row>
    <row r="19" spans="1:4" ht="15.75">
      <c r="A19" s="25" t="s">
        <v>435</v>
      </c>
      <c r="B19" s="25" t="s">
        <v>436</v>
      </c>
      <c r="C19" s="25" t="s">
        <v>73</v>
      </c>
      <c r="D19" s="26">
        <v>0</v>
      </c>
    </row>
    <row r="20" spans="1:4" ht="15.75">
      <c r="A20" s="25" t="s">
        <v>61</v>
      </c>
      <c r="B20" s="25" t="s">
        <v>84</v>
      </c>
      <c r="C20" s="25" t="s">
        <v>73</v>
      </c>
      <c r="D20" s="26">
        <v>0</v>
      </c>
    </row>
    <row r="21" spans="1:4" ht="15.75">
      <c r="A21" s="25" t="s">
        <v>85</v>
      </c>
      <c r="B21" s="25" t="s">
        <v>86</v>
      </c>
      <c r="C21" s="25" t="s">
        <v>73</v>
      </c>
      <c r="D21" s="26">
        <v>0</v>
      </c>
    </row>
    <row r="22" spans="1:4" ht="15.75">
      <c r="A22" s="25" t="s">
        <v>87</v>
      </c>
      <c r="B22" s="25" t="s">
        <v>88</v>
      </c>
      <c r="C22" s="25" t="s">
        <v>73</v>
      </c>
      <c r="D22" s="26">
        <f>D16+D10+D9</f>
        <v>547199.9396188</v>
      </c>
    </row>
    <row r="23" spans="1:5" ht="15.75">
      <c r="A23" s="25" t="s">
        <v>89</v>
      </c>
      <c r="B23" s="25" t="s">
        <v>96</v>
      </c>
      <c r="C23" s="25" t="s">
        <v>73</v>
      </c>
      <c r="D23" s="26">
        <v>0</v>
      </c>
      <c r="E23" s="17" t="s">
        <v>445</v>
      </c>
    </row>
    <row r="24" spans="1:4" ht="15.75">
      <c r="A24" s="25" t="s">
        <v>90</v>
      </c>
      <c r="B24" s="25" t="s">
        <v>97</v>
      </c>
      <c r="C24" s="25" t="s">
        <v>73</v>
      </c>
      <c r="D24" s="26">
        <f>D22-D301</f>
        <v>-5856.846116000088</v>
      </c>
    </row>
    <row r="25" spans="1:5" ht="15.75">
      <c r="A25" s="25" t="s">
        <v>91</v>
      </c>
      <c r="B25" s="25" t="s">
        <v>98</v>
      </c>
      <c r="C25" s="25" t="s">
        <v>73</v>
      </c>
      <c r="D25" s="26">
        <v>29890.43</v>
      </c>
      <c r="E25" s="17" t="s">
        <v>445</v>
      </c>
    </row>
    <row r="26" spans="1:4" ht="35.25" customHeight="1">
      <c r="A26" s="20" t="s">
        <v>99</v>
      </c>
      <c r="B26" s="20"/>
      <c r="C26" s="20"/>
      <c r="D26" s="20"/>
    </row>
    <row r="27" spans="1:22" s="5" customFormat="1" ht="31.5">
      <c r="A27" s="18" t="s">
        <v>110</v>
      </c>
      <c r="B27" s="3" t="s">
        <v>101</v>
      </c>
      <c r="C27" s="3" t="s">
        <v>67</v>
      </c>
      <c r="D27" s="3" t="s">
        <v>8</v>
      </c>
      <c r="E27" s="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106</v>
      </c>
      <c r="B28" s="1" t="s">
        <v>102</v>
      </c>
      <c r="C28" s="1" t="s">
        <v>73</v>
      </c>
      <c r="D28" s="7">
        <f>F28</f>
        <v>38870.262</v>
      </c>
      <c r="E28" s="14">
        <f>'[1]Управл 2017'!$U$10</f>
        <v>37653.21</v>
      </c>
      <c r="F28" s="17">
        <f>'[3]УК 2019'!$BO$78*12*E2</f>
        <v>38870.262</v>
      </c>
    </row>
    <row r="29" spans="1:6" ht="31.5">
      <c r="A29" s="6" t="s">
        <v>107</v>
      </c>
      <c r="B29" s="1" t="s">
        <v>103</v>
      </c>
      <c r="C29" s="1" t="s">
        <v>67</v>
      </c>
      <c r="D29" s="1" t="s">
        <v>4</v>
      </c>
      <c r="F29" s="17" t="s">
        <v>445</v>
      </c>
    </row>
    <row r="30" spans="1:4" ht="15.75">
      <c r="A30" s="6" t="s">
        <v>108</v>
      </c>
      <c r="B30" s="1" t="s">
        <v>104</v>
      </c>
      <c r="C30" s="1" t="s">
        <v>67</v>
      </c>
      <c r="D30" s="1" t="s">
        <v>9</v>
      </c>
    </row>
    <row r="31" spans="1:4" ht="15.75">
      <c r="A31" s="6" t="s">
        <v>109</v>
      </c>
      <c r="B31" s="1" t="s">
        <v>64</v>
      </c>
      <c r="C31" s="1" t="s">
        <v>67</v>
      </c>
      <c r="D31" s="1" t="s">
        <v>10</v>
      </c>
    </row>
    <row r="32" spans="1:4" ht="15.75">
      <c r="A32" s="6" t="s">
        <v>111</v>
      </c>
      <c r="B32" s="1" t="s">
        <v>105</v>
      </c>
      <c r="C32" s="1" t="s">
        <v>73</v>
      </c>
      <c r="D32" s="21">
        <f>E28/E2</f>
        <v>10.28748121636021</v>
      </c>
    </row>
    <row r="33" spans="1:22" s="5" customFormat="1" ht="31.5">
      <c r="A33" s="18" t="s">
        <v>112</v>
      </c>
      <c r="B33" s="3" t="s">
        <v>101</v>
      </c>
      <c r="C33" s="3" t="s">
        <v>67</v>
      </c>
      <c r="D33" s="3" t="s">
        <v>11</v>
      </c>
      <c r="E33" s="17" t="s">
        <v>312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113</v>
      </c>
      <c r="B34" s="1" t="s">
        <v>102</v>
      </c>
      <c r="C34" s="1" t="s">
        <v>73</v>
      </c>
      <c r="D34" s="7">
        <f>E35+E39+E43+E47+E51+E55</f>
        <v>60846.05</v>
      </c>
    </row>
    <row r="35" spans="1:5" ht="31.5">
      <c r="A35" s="6" t="s">
        <v>114</v>
      </c>
      <c r="B35" s="1" t="s">
        <v>103</v>
      </c>
      <c r="C35" s="1" t="s">
        <v>67</v>
      </c>
      <c r="D35" s="1" t="s">
        <v>12</v>
      </c>
      <c r="E35" s="17">
        <v>879.93</v>
      </c>
    </row>
    <row r="36" spans="1:4" ht="15.75">
      <c r="A36" s="6" t="s">
        <v>115</v>
      </c>
      <c r="B36" s="1" t="s">
        <v>104</v>
      </c>
      <c r="C36" s="1" t="s">
        <v>67</v>
      </c>
      <c r="D36" s="1" t="s">
        <v>19</v>
      </c>
    </row>
    <row r="37" spans="1:4" ht="15.75">
      <c r="A37" s="6" t="s">
        <v>116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117</v>
      </c>
      <c r="B38" s="1" t="s">
        <v>105</v>
      </c>
      <c r="C38" s="1" t="s">
        <v>73</v>
      </c>
      <c r="D38" s="16">
        <f>E35/E2</f>
        <v>0.2404114641676457</v>
      </c>
    </row>
    <row r="39" spans="1:5" ht="31.5">
      <c r="A39" s="6" t="s">
        <v>118</v>
      </c>
      <c r="B39" s="1" t="s">
        <v>103</v>
      </c>
      <c r="C39" s="1" t="s">
        <v>67</v>
      </c>
      <c r="D39" s="1" t="s">
        <v>311</v>
      </c>
      <c r="E39" s="17">
        <v>1951.92</v>
      </c>
    </row>
    <row r="40" spans="1:4" ht="15.75">
      <c r="A40" s="6" t="s">
        <v>119</v>
      </c>
      <c r="B40" s="1" t="s">
        <v>104</v>
      </c>
      <c r="C40" s="1" t="s">
        <v>67</v>
      </c>
      <c r="D40" s="1" t="s">
        <v>35</v>
      </c>
    </row>
    <row r="41" spans="1:4" ht="15.75">
      <c r="A41" s="6" t="s">
        <v>120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121</v>
      </c>
      <c r="B42" s="1" t="s">
        <v>105</v>
      </c>
      <c r="C42" s="1" t="s">
        <v>73</v>
      </c>
      <c r="D42" s="16">
        <f>E39/E2</f>
        <v>0.5332969044561624</v>
      </c>
    </row>
    <row r="43" spans="1:5" ht="31.5">
      <c r="A43" s="6" t="s">
        <v>122</v>
      </c>
      <c r="B43" s="1" t="s">
        <v>103</v>
      </c>
      <c r="C43" s="1" t="s">
        <v>67</v>
      </c>
      <c r="D43" s="1" t="s">
        <v>13</v>
      </c>
      <c r="E43" s="17">
        <f>39397.32</f>
        <v>39397.32</v>
      </c>
    </row>
    <row r="44" spans="1:4" ht="15.75">
      <c r="A44" s="6" t="s">
        <v>123</v>
      </c>
      <c r="B44" s="1" t="s">
        <v>104</v>
      </c>
      <c r="C44" s="1" t="s">
        <v>67</v>
      </c>
      <c r="D44" s="1" t="s">
        <v>31</v>
      </c>
    </row>
    <row r="45" spans="1:4" ht="15.75">
      <c r="A45" s="6" t="s">
        <v>124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125</v>
      </c>
      <c r="B46" s="1" t="s">
        <v>105</v>
      </c>
      <c r="C46" s="1" t="s">
        <v>73</v>
      </c>
      <c r="D46" s="7">
        <f>E43/E2</f>
        <v>10.764000983579685</v>
      </c>
    </row>
    <row r="47" spans="1:5" ht="31.5">
      <c r="A47" s="6" t="s">
        <v>324</v>
      </c>
      <c r="B47" s="1" t="s">
        <v>103</v>
      </c>
      <c r="C47" s="1" t="s">
        <v>67</v>
      </c>
      <c r="D47" s="1" t="s">
        <v>14</v>
      </c>
      <c r="E47" s="17">
        <f>18616.88</f>
        <v>18616.88</v>
      </c>
    </row>
    <row r="48" spans="1:4" ht="15.75">
      <c r="A48" s="6" t="s">
        <v>325</v>
      </c>
      <c r="B48" s="1" t="s">
        <v>104</v>
      </c>
      <c r="C48" s="1" t="s">
        <v>67</v>
      </c>
      <c r="D48" s="1" t="s">
        <v>15</v>
      </c>
    </row>
    <row r="49" spans="1:4" ht="15.75">
      <c r="A49" s="6" t="s">
        <v>326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327</v>
      </c>
      <c r="B50" s="1" t="s">
        <v>105</v>
      </c>
      <c r="C50" s="1" t="s">
        <v>73</v>
      </c>
      <c r="D50" s="16">
        <f>E47/E2</f>
        <v>5.08644026119505</v>
      </c>
    </row>
    <row r="51" spans="1:5" ht="47.25">
      <c r="A51" s="6" t="s">
        <v>328</v>
      </c>
      <c r="B51" s="1" t="s">
        <v>103</v>
      </c>
      <c r="C51" s="1" t="s">
        <v>67</v>
      </c>
      <c r="D51" s="16" t="s">
        <v>314</v>
      </c>
      <c r="E51" s="17">
        <v>0</v>
      </c>
    </row>
    <row r="52" spans="1:4" ht="15.75">
      <c r="A52" s="6" t="s">
        <v>329</v>
      </c>
      <c r="B52" s="1" t="s">
        <v>104</v>
      </c>
      <c r="C52" s="1" t="s">
        <v>67</v>
      </c>
      <c r="D52" s="16" t="s">
        <v>144</v>
      </c>
    </row>
    <row r="53" spans="1:4" ht="15.75">
      <c r="A53" s="6" t="s">
        <v>330</v>
      </c>
      <c r="B53" s="1" t="s">
        <v>64</v>
      </c>
      <c r="C53" s="1" t="s">
        <v>67</v>
      </c>
      <c r="D53" s="16" t="s">
        <v>10</v>
      </c>
    </row>
    <row r="54" spans="1:4" ht="15.75">
      <c r="A54" s="6" t="s">
        <v>331</v>
      </c>
      <c r="B54" s="1" t="s">
        <v>105</v>
      </c>
      <c r="C54" s="1" t="s">
        <v>73</v>
      </c>
      <c r="D54" s="16">
        <f>E51/E2</f>
        <v>0</v>
      </c>
    </row>
    <row r="55" spans="1:5" ht="31.5">
      <c r="A55" s="6" t="s">
        <v>332</v>
      </c>
      <c r="B55" s="1" t="s">
        <v>103</v>
      </c>
      <c r="C55" s="1" t="s">
        <v>67</v>
      </c>
      <c r="D55" s="16" t="s">
        <v>313</v>
      </c>
      <c r="E55" s="17">
        <v>0</v>
      </c>
    </row>
    <row r="56" spans="1:4" ht="15.75">
      <c r="A56" s="6" t="s">
        <v>333</v>
      </c>
      <c r="B56" s="1" t="s">
        <v>104</v>
      </c>
      <c r="C56" s="1" t="s">
        <v>67</v>
      </c>
      <c r="D56" s="16" t="s">
        <v>144</v>
      </c>
    </row>
    <row r="57" spans="1:4" ht="15.75">
      <c r="A57" s="6" t="s">
        <v>334</v>
      </c>
      <c r="B57" s="1" t="s">
        <v>64</v>
      </c>
      <c r="C57" s="1" t="s">
        <v>67</v>
      </c>
      <c r="D57" s="16" t="s">
        <v>10</v>
      </c>
    </row>
    <row r="58" spans="1:4" ht="15.75">
      <c r="A58" s="6" t="s">
        <v>335</v>
      </c>
      <c r="B58" s="1" t="s">
        <v>105</v>
      </c>
      <c r="C58" s="1" t="s">
        <v>73</v>
      </c>
      <c r="D58" s="16">
        <f>E55/E2</f>
        <v>0</v>
      </c>
    </row>
    <row r="59" spans="1:22" s="5" customFormat="1" ht="24.75" customHeight="1">
      <c r="A59" s="18" t="s">
        <v>126</v>
      </c>
      <c r="B59" s="3" t="s">
        <v>101</v>
      </c>
      <c r="C59" s="3" t="s">
        <v>67</v>
      </c>
      <c r="D59" s="3" t="s">
        <v>16</v>
      </c>
      <c r="E59" s="17"/>
      <c r="F59" s="17" t="s">
        <v>445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127</v>
      </c>
      <c r="B60" s="1" t="s">
        <v>102</v>
      </c>
      <c r="C60" s="1" t="s">
        <v>73</v>
      </c>
      <c r="D60" s="16">
        <f>F60</f>
        <v>37462.851067200005</v>
      </c>
      <c r="E60" s="14">
        <f>'[1]Управл 2017'!$P$10</f>
        <v>36164.1</v>
      </c>
      <c r="F60" s="17">
        <f>'[3]УК 2019'!$BO$103*12*E2</f>
        <v>37462.851067200005</v>
      </c>
    </row>
    <row r="61" spans="1:6" ht="31.5">
      <c r="A61" s="6" t="s">
        <v>128</v>
      </c>
      <c r="B61" s="1" t="s">
        <v>103</v>
      </c>
      <c r="C61" s="1" t="s">
        <v>67</v>
      </c>
      <c r="D61" s="1" t="s">
        <v>17</v>
      </c>
      <c r="F61" s="17" t="s">
        <v>445</v>
      </c>
    </row>
    <row r="62" spans="1:6" ht="15.75">
      <c r="A62" s="6" t="s">
        <v>129</v>
      </c>
      <c r="B62" s="1" t="s">
        <v>104</v>
      </c>
      <c r="C62" s="1" t="s">
        <v>67</v>
      </c>
      <c r="D62" s="1" t="s">
        <v>18</v>
      </c>
      <c r="F62" s="17" t="s">
        <v>445</v>
      </c>
    </row>
    <row r="63" spans="1:4" ht="15.75">
      <c r="A63" s="6" t="s">
        <v>130</v>
      </c>
      <c r="B63" s="1" t="s">
        <v>64</v>
      </c>
      <c r="C63" s="1" t="s">
        <v>67</v>
      </c>
      <c r="D63" s="1" t="s">
        <v>10</v>
      </c>
    </row>
    <row r="64" spans="1:4" ht="15.75">
      <c r="A64" s="6" t="s">
        <v>131</v>
      </c>
      <c r="B64" s="1" t="s">
        <v>105</v>
      </c>
      <c r="C64" s="1" t="s">
        <v>73</v>
      </c>
      <c r="D64" s="21">
        <f>E60/E2</f>
        <v>9.880631676730143</v>
      </c>
    </row>
    <row r="65" spans="1:4" ht="31.5">
      <c r="A65" s="18" t="s">
        <v>373</v>
      </c>
      <c r="B65" s="3" t="s">
        <v>101</v>
      </c>
      <c r="C65" s="3" t="s">
        <v>67</v>
      </c>
      <c r="D65" s="3" t="s">
        <v>361</v>
      </c>
    </row>
    <row r="66" spans="1:4" ht="15.75">
      <c r="A66" s="6" t="s">
        <v>374</v>
      </c>
      <c r="B66" s="1" t="s">
        <v>102</v>
      </c>
      <c r="C66" s="1" t="s">
        <v>73</v>
      </c>
      <c r="D66" s="1">
        <f>E67+E71+E75+E79+E83+E87</f>
        <v>0</v>
      </c>
    </row>
    <row r="67" spans="1:5" ht="31.5">
      <c r="A67" s="6" t="s">
        <v>375</v>
      </c>
      <c r="B67" s="1" t="s">
        <v>103</v>
      </c>
      <c r="C67" s="1" t="s">
        <v>67</v>
      </c>
      <c r="D67" s="1" t="s">
        <v>362</v>
      </c>
      <c r="E67" s="17">
        <f>0</f>
        <v>0</v>
      </c>
    </row>
    <row r="68" spans="1:4" ht="15.75">
      <c r="A68" s="6" t="s">
        <v>376</v>
      </c>
      <c r="B68" s="1" t="s">
        <v>104</v>
      </c>
      <c r="C68" s="1" t="s">
        <v>67</v>
      </c>
      <c r="D68" s="1" t="s">
        <v>15</v>
      </c>
    </row>
    <row r="69" spans="1:4" ht="15.75">
      <c r="A69" s="6" t="s">
        <v>377</v>
      </c>
      <c r="B69" s="1" t="s">
        <v>64</v>
      </c>
      <c r="C69" s="1" t="s">
        <v>67</v>
      </c>
      <c r="D69" s="1" t="s">
        <v>10</v>
      </c>
    </row>
    <row r="70" spans="1:4" ht="15.75">
      <c r="A70" s="6" t="s">
        <v>378</v>
      </c>
      <c r="B70" s="1" t="s">
        <v>105</v>
      </c>
      <c r="C70" s="1" t="s">
        <v>73</v>
      </c>
      <c r="D70" s="22">
        <f>E67/E2</f>
        <v>0</v>
      </c>
    </row>
    <row r="71" spans="1:5" ht="31.5">
      <c r="A71" s="6" t="s">
        <v>379</v>
      </c>
      <c r="B71" s="1" t="s">
        <v>103</v>
      </c>
      <c r="C71" s="1" t="s">
        <v>67</v>
      </c>
      <c r="D71" s="1" t="s">
        <v>363</v>
      </c>
      <c r="E71" s="17">
        <f>0</f>
        <v>0</v>
      </c>
    </row>
    <row r="72" spans="1:4" ht="15.75">
      <c r="A72" s="6" t="s">
        <v>380</v>
      </c>
      <c r="B72" s="1" t="s">
        <v>104</v>
      </c>
      <c r="C72" s="1" t="s">
        <v>67</v>
      </c>
      <c r="D72" s="1" t="s">
        <v>19</v>
      </c>
    </row>
    <row r="73" spans="1:4" ht="15.75">
      <c r="A73" s="6" t="s">
        <v>381</v>
      </c>
      <c r="B73" s="1" t="s">
        <v>64</v>
      </c>
      <c r="C73" s="1" t="s">
        <v>67</v>
      </c>
      <c r="D73" s="1" t="s">
        <v>10</v>
      </c>
    </row>
    <row r="74" spans="1:4" ht="15.75">
      <c r="A74" s="6" t="s">
        <v>382</v>
      </c>
      <c r="B74" s="1" t="s">
        <v>105</v>
      </c>
      <c r="C74" s="1" t="s">
        <v>73</v>
      </c>
      <c r="D74" s="22">
        <f>E71/E2</f>
        <v>0</v>
      </c>
    </row>
    <row r="75" spans="1:5" ht="31.5">
      <c r="A75" s="6" t="s">
        <v>383</v>
      </c>
      <c r="B75" s="1" t="s">
        <v>103</v>
      </c>
      <c r="C75" s="1" t="s">
        <v>67</v>
      </c>
      <c r="D75" s="1" t="s">
        <v>364</v>
      </c>
      <c r="E75" s="17">
        <f>0</f>
        <v>0</v>
      </c>
    </row>
    <row r="76" spans="1:4" ht="15.75">
      <c r="A76" s="6" t="s">
        <v>384</v>
      </c>
      <c r="B76" s="1" t="s">
        <v>104</v>
      </c>
      <c r="C76" s="1" t="s">
        <v>67</v>
      </c>
      <c r="D76" s="1" t="s">
        <v>19</v>
      </c>
    </row>
    <row r="77" spans="1:4" ht="15.75">
      <c r="A77" s="6" t="s">
        <v>385</v>
      </c>
      <c r="B77" s="1" t="s">
        <v>64</v>
      </c>
      <c r="C77" s="1" t="s">
        <v>67</v>
      </c>
      <c r="D77" s="1" t="s">
        <v>10</v>
      </c>
    </row>
    <row r="78" spans="1:4" ht="15.75">
      <c r="A78" s="6" t="s">
        <v>386</v>
      </c>
      <c r="B78" s="1" t="s">
        <v>105</v>
      </c>
      <c r="C78" s="1" t="s">
        <v>73</v>
      </c>
      <c r="D78" s="22">
        <f>E75/E2</f>
        <v>0</v>
      </c>
    </row>
    <row r="79" spans="1:5" ht="31.5">
      <c r="A79" s="6" t="s">
        <v>387</v>
      </c>
      <c r="B79" s="1" t="s">
        <v>103</v>
      </c>
      <c r="C79" s="1" t="s">
        <v>67</v>
      </c>
      <c r="D79" s="1" t="s">
        <v>365</v>
      </c>
      <c r="E79" s="17">
        <v>0</v>
      </c>
    </row>
    <row r="80" spans="1:4" ht="15.75">
      <c r="A80" s="6" t="s">
        <v>388</v>
      </c>
      <c r="B80" s="1" t="s">
        <v>104</v>
      </c>
      <c r="C80" s="1" t="s">
        <v>67</v>
      </c>
      <c r="D80" s="1" t="s">
        <v>19</v>
      </c>
    </row>
    <row r="81" spans="1:4" ht="15.75">
      <c r="A81" s="6" t="s">
        <v>389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390</v>
      </c>
      <c r="B82" s="1" t="s">
        <v>105</v>
      </c>
      <c r="C82" s="1" t="s">
        <v>73</v>
      </c>
      <c r="D82" s="22">
        <f>E79/E2</f>
        <v>0</v>
      </c>
    </row>
    <row r="83" spans="1:5" ht="31.5">
      <c r="A83" s="6" t="s">
        <v>391</v>
      </c>
      <c r="B83" s="1" t="s">
        <v>103</v>
      </c>
      <c r="C83" s="1" t="s">
        <v>67</v>
      </c>
      <c r="D83" s="1" t="s">
        <v>366</v>
      </c>
      <c r="E83" s="17">
        <f>0</f>
        <v>0</v>
      </c>
    </row>
    <row r="84" spans="1:4" ht="15.75">
      <c r="A84" s="6" t="s">
        <v>392</v>
      </c>
      <c r="B84" s="1" t="s">
        <v>104</v>
      </c>
      <c r="C84" s="1" t="s">
        <v>67</v>
      </c>
      <c r="D84" s="1" t="s">
        <v>15</v>
      </c>
    </row>
    <row r="85" spans="1:4" ht="15.75">
      <c r="A85" s="6" t="s">
        <v>393</v>
      </c>
      <c r="B85" s="1" t="s">
        <v>64</v>
      </c>
      <c r="C85" s="1" t="s">
        <v>67</v>
      </c>
      <c r="D85" s="1" t="s">
        <v>10</v>
      </c>
    </row>
    <row r="86" spans="1:4" ht="15.75">
      <c r="A86" s="6" t="s">
        <v>394</v>
      </c>
      <c r="B86" s="1" t="s">
        <v>105</v>
      </c>
      <c r="C86" s="1" t="s">
        <v>73</v>
      </c>
      <c r="D86" s="22">
        <f>E83/E2</f>
        <v>0</v>
      </c>
    </row>
    <row r="87" spans="1:5" ht="31.5" hidden="1">
      <c r="A87" s="6" t="s">
        <v>395</v>
      </c>
      <c r="B87" s="1" t="s">
        <v>103</v>
      </c>
      <c r="C87" s="1" t="s">
        <v>67</v>
      </c>
      <c r="D87" s="1" t="s">
        <v>372</v>
      </c>
      <c r="E87" s="17">
        <f>0</f>
        <v>0</v>
      </c>
    </row>
    <row r="88" spans="1:4" ht="15.75" hidden="1">
      <c r="A88" s="6" t="s">
        <v>396</v>
      </c>
      <c r="B88" s="1" t="s">
        <v>104</v>
      </c>
      <c r="C88" s="1" t="s">
        <v>67</v>
      </c>
      <c r="D88" s="1" t="s">
        <v>24</v>
      </c>
    </row>
    <row r="89" spans="1:4" ht="15.75" hidden="1">
      <c r="A89" s="6" t="s">
        <v>397</v>
      </c>
      <c r="B89" s="1" t="s">
        <v>64</v>
      </c>
      <c r="C89" s="1" t="s">
        <v>67</v>
      </c>
      <c r="D89" s="1" t="s">
        <v>10</v>
      </c>
    </row>
    <row r="90" spans="1:4" ht="15.75" hidden="1">
      <c r="A90" s="6" t="s">
        <v>398</v>
      </c>
      <c r="B90" s="1" t="s">
        <v>105</v>
      </c>
      <c r="C90" s="1" t="s">
        <v>73</v>
      </c>
      <c r="D90" s="21">
        <f>E87/E2</f>
        <v>0</v>
      </c>
    </row>
    <row r="91" spans="1:5" ht="31.5">
      <c r="A91" s="6"/>
      <c r="B91" s="1" t="s">
        <v>103</v>
      </c>
      <c r="C91" s="1" t="s">
        <v>67</v>
      </c>
      <c r="D91" s="1" t="s">
        <v>372</v>
      </c>
      <c r="E91" s="17">
        <f>0</f>
        <v>0</v>
      </c>
    </row>
    <row r="92" spans="1:4" ht="15.75">
      <c r="A92" s="6"/>
      <c r="B92" s="1" t="s">
        <v>104</v>
      </c>
      <c r="C92" s="1" t="s">
        <v>67</v>
      </c>
      <c r="D92" s="1" t="s">
        <v>24</v>
      </c>
    </row>
    <row r="93" spans="1:4" ht="15.75">
      <c r="A93" s="6"/>
      <c r="B93" s="1" t="s">
        <v>64</v>
      </c>
      <c r="C93" s="1" t="s">
        <v>67</v>
      </c>
      <c r="D93" s="1" t="s">
        <v>10</v>
      </c>
    </row>
    <row r="94" spans="1:4" ht="15.75">
      <c r="A94" s="6"/>
      <c r="B94" s="1" t="s">
        <v>105</v>
      </c>
      <c r="C94" s="1" t="s">
        <v>73</v>
      </c>
      <c r="D94" s="21">
        <f>E91/E2</f>
        <v>0</v>
      </c>
    </row>
    <row r="95" spans="1:5" ht="31.5">
      <c r="A95" s="6"/>
      <c r="B95" s="1" t="s">
        <v>103</v>
      </c>
      <c r="C95" s="1" t="s">
        <v>67</v>
      </c>
      <c r="D95" s="1" t="s">
        <v>438</v>
      </c>
      <c r="E95" s="17">
        <f>0</f>
        <v>0</v>
      </c>
    </row>
    <row r="96" spans="1:4" ht="15.75">
      <c r="A96" s="6"/>
      <c r="B96" s="1" t="s">
        <v>104</v>
      </c>
      <c r="C96" s="1" t="s">
        <v>67</v>
      </c>
      <c r="D96" s="1" t="s">
        <v>24</v>
      </c>
    </row>
    <row r="97" spans="1:4" ht="15.75">
      <c r="A97" s="6"/>
      <c r="B97" s="1" t="s">
        <v>64</v>
      </c>
      <c r="C97" s="1" t="s">
        <v>67</v>
      </c>
      <c r="D97" s="1" t="s">
        <v>10</v>
      </c>
    </row>
    <row r="98" spans="1:4" ht="15.75">
      <c r="A98" s="6"/>
      <c r="B98" s="1" t="s">
        <v>105</v>
      </c>
      <c r="C98" s="1" t="s">
        <v>73</v>
      </c>
      <c r="D98" s="21">
        <f>E95/E2</f>
        <v>0</v>
      </c>
    </row>
    <row r="99" spans="1:4" ht="31.5">
      <c r="A99" s="18" t="s">
        <v>399</v>
      </c>
      <c r="B99" s="3" t="s">
        <v>101</v>
      </c>
      <c r="C99" s="3" t="s">
        <v>67</v>
      </c>
      <c r="D99" s="3" t="s">
        <v>367</v>
      </c>
    </row>
    <row r="100" spans="1:4" ht="15.75">
      <c r="A100" s="6" t="s">
        <v>400</v>
      </c>
      <c r="B100" s="1" t="s">
        <v>102</v>
      </c>
      <c r="C100" s="1" t="s">
        <v>73</v>
      </c>
      <c r="D100" s="7">
        <f>E101+E102+E109+E113+E117</f>
        <v>83222.95599999999</v>
      </c>
    </row>
    <row r="101" spans="1:6" ht="31.5">
      <c r="A101" s="6" t="s">
        <v>401</v>
      </c>
      <c r="B101" s="1" t="s">
        <v>103</v>
      </c>
      <c r="C101" s="1" t="s">
        <v>67</v>
      </c>
      <c r="D101" s="1" t="s">
        <v>368</v>
      </c>
      <c r="E101" s="17">
        <v>80412</v>
      </c>
      <c r="F101" s="17">
        <v>1</v>
      </c>
    </row>
    <row r="102" spans="1:4" ht="15.75">
      <c r="A102" s="6" t="s">
        <v>402</v>
      </c>
      <c r="B102" s="1" t="s">
        <v>104</v>
      </c>
      <c r="C102" s="1" t="s">
        <v>67</v>
      </c>
      <c r="D102" s="1" t="s">
        <v>9</v>
      </c>
    </row>
    <row r="103" spans="1:4" ht="15.75">
      <c r="A103" s="6" t="s">
        <v>403</v>
      </c>
      <c r="B103" s="1" t="s">
        <v>64</v>
      </c>
      <c r="C103" s="1" t="s">
        <v>67</v>
      </c>
      <c r="D103" s="1" t="s">
        <v>20</v>
      </c>
    </row>
    <row r="104" spans="1:4" ht="15.75">
      <c r="A104" s="6" t="s">
        <v>404</v>
      </c>
      <c r="B104" s="1" t="s">
        <v>105</v>
      </c>
      <c r="C104" s="1" t="s">
        <v>73</v>
      </c>
      <c r="D104" s="7">
        <f>E101/F101</f>
        <v>80412</v>
      </c>
    </row>
    <row r="105" spans="1:7" ht="31.5">
      <c r="A105" s="6" t="s">
        <v>401</v>
      </c>
      <c r="B105" s="1" t="s">
        <v>103</v>
      </c>
      <c r="C105" s="1" t="s">
        <v>67</v>
      </c>
      <c r="D105" s="1" t="s">
        <v>437</v>
      </c>
      <c r="E105" s="15">
        <f>0</f>
        <v>0</v>
      </c>
      <c r="F105" s="15">
        <v>1</v>
      </c>
      <c r="G105" s="17">
        <v>71094.81</v>
      </c>
    </row>
    <row r="106" spans="1:7" ht="15.75">
      <c r="A106" s="6" t="s">
        <v>402</v>
      </c>
      <c r="B106" s="1" t="s">
        <v>104</v>
      </c>
      <c r="C106" s="1" t="s">
        <v>67</v>
      </c>
      <c r="D106" s="1" t="s">
        <v>144</v>
      </c>
      <c r="G106" s="17">
        <v>3311</v>
      </c>
    </row>
    <row r="107" spans="1:4" ht="15.75">
      <c r="A107" s="6" t="s">
        <v>403</v>
      </c>
      <c r="B107" s="1" t="s">
        <v>64</v>
      </c>
      <c r="C107" s="1" t="s">
        <v>67</v>
      </c>
      <c r="D107" s="1" t="s">
        <v>20</v>
      </c>
    </row>
    <row r="108" spans="1:4" ht="15.75">
      <c r="A108" s="6" t="s">
        <v>404</v>
      </c>
      <c r="B108" s="1" t="s">
        <v>105</v>
      </c>
      <c r="C108" s="1" t="s">
        <v>73</v>
      </c>
      <c r="D108" s="16">
        <f>E105/F105</f>
        <v>0</v>
      </c>
    </row>
    <row r="109" spans="1:5" ht="31.5">
      <c r="A109" s="6" t="s">
        <v>405</v>
      </c>
      <c r="B109" s="1" t="s">
        <v>103</v>
      </c>
      <c r="C109" s="1" t="s">
        <v>67</v>
      </c>
      <c r="D109" s="1" t="s">
        <v>369</v>
      </c>
      <c r="E109" s="17">
        <v>395.29</v>
      </c>
    </row>
    <row r="110" spans="1:4" ht="15.75">
      <c r="A110" s="6" t="s">
        <v>406</v>
      </c>
      <c r="B110" s="1" t="s">
        <v>104</v>
      </c>
      <c r="C110" s="1" t="s">
        <v>67</v>
      </c>
      <c r="D110" s="1" t="s">
        <v>19</v>
      </c>
    </row>
    <row r="111" spans="1:4" ht="15.75">
      <c r="A111" s="6" t="s">
        <v>407</v>
      </c>
      <c r="B111" s="1" t="s">
        <v>64</v>
      </c>
      <c r="C111" s="1" t="s">
        <v>67</v>
      </c>
      <c r="D111" s="1" t="s">
        <v>10</v>
      </c>
    </row>
    <row r="112" spans="1:4" ht="15.75">
      <c r="A112" s="6" t="s">
        <v>408</v>
      </c>
      <c r="B112" s="1" t="s">
        <v>105</v>
      </c>
      <c r="C112" s="1" t="s">
        <v>73</v>
      </c>
      <c r="D112" s="22">
        <f>E109/E2</f>
        <v>0.10799978142673698</v>
      </c>
    </row>
    <row r="113" spans="1:5" ht="31.5">
      <c r="A113" s="6" t="s">
        <v>409</v>
      </c>
      <c r="B113" s="1" t="s">
        <v>103</v>
      </c>
      <c r="C113" s="1" t="s">
        <v>67</v>
      </c>
      <c r="D113" s="1" t="s">
        <v>370</v>
      </c>
      <c r="E113" s="17">
        <v>1537.242</v>
      </c>
    </row>
    <row r="114" spans="1:4" ht="15.75">
      <c r="A114" s="6" t="s">
        <v>410</v>
      </c>
      <c r="B114" s="1" t="s">
        <v>104</v>
      </c>
      <c r="C114" s="1" t="s">
        <v>67</v>
      </c>
      <c r="D114" s="1" t="s">
        <v>15</v>
      </c>
    </row>
    <row r="115" spans="1:4" ht="15.75">
      <c r="A115" s="6" t="s">
        <v>411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412</v>
      </c>
      <c r="B116" s="1" t="s">
        <v>105</v>
      </c>
      <c r="C116" s="1" t="s">
        <v>73</v>
      </c>
      <c r="D116" s="22">
        <f>E113/E2</f>
        <v>0.42</v>
      </c>
    </row>
    <row r="117" spans="1:5" ht="31.5">
      <c r="A117" s="6" t="s">
        <v>413</v>
      </c>
      <c r="B117" s="1" t="s">
        <v>103</v>
      </c>
      <c r="C117" s="1" t="s">
        <v>67</v>
      </c>
      <c r="D117" s="1" t="s">
        <v>371</v>
      </c>
      <c r="E117" s="17">
        <v>878.424</v>
      </c>
    </row>
    <row r="118" spans="1:4" ht="15.75">
      <c r="A118" s="6" t="s">
        <v>414</v>
      </c>
      <c r="B118" s="1" t="s">
        <v>104</v>
      </c>
      <c r="C118" s="1" t="s">
        <v>67</v>
      </c>
      <c r="D118" s="1" t="s">
        <v>15</v>
      </c>
    </row>
    <row r="119" spans="1:4" ht="15.75">
      <c r="A119" s="6" t="s">
        <v>415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416</v>
      </c>
      <c r="B120" s="1" t="s">
        <v>105</v>
      </c>
      <c r="C120" s="1" t="s">
        <v>73</v>
      </c>
      <c r="D120" s="22">
        <f>E117/E2</f>
        <v>0.24</v>
      </c>
    </row>
    <row r="121" spans="1:22" s="5" customFormat="1" ht="15.75">
      <c r="A121" s="18" t="s">
        <v>132</v>
      </c>
      <c r="B121" s="3" t="s">
        <v>101</v>
      </c>
      <c r="C121" s="3" t="s">
        <v>67</v>
      </c>
      <c r="D121" s="3" t="s">
        <v>54</v>
      </c>
      <c r="E121" s="17">
        <v>0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4" ht="15.75">
      <c r="A122" s="6" t="s">
        <v>133</v>
      </c>
      <c r="B122" s="1" t="s">
        <v>102</v>
      </c>
      <c r="C122" s="1" t="s">
        <v>73</v>
      </c>
      <c r="D122" s="16">
        <v>0</v>
      </c>
    </row>
    <row r="123" spans="1:4" ht="31.5">
      <c r="A123" s="6" t="s">
        <v>134</v>
      </c>
      <c r="B123" s="1" t="s">
        <v>103</v>
      </c>
      <c r="C123" s="1" t="s">
        <v>67</v>
      </c>
      <c r="D123" s="1" t="s">
        <v>54</v>
      </c>
    </row>
    <row r="124" spans="1:4" ht="15.75">
      <c r="A124" s="6" t="s">
        <v>135</v>
      </c>
      <c r="B124" s="1" t="s">
        <v>104</v>
      </c>
      <c r="C124" s="1" t="s">
        <v>67</v>
      </c>
      <c r="D124" s="1" t="s">
        <v>24</v>
      </c>
    </row>
    <row r="125" spans="1:4" ht="15.75">
      <c r="A125" s="6" t="s">
        <v>136</v>
      </c>
      <c r="B125" s="1" t="s">
        <v>64</v>
      </c>
      <c r="C125" s="1" t="s">
        <v>67</v>
      </c>
      <c r="D125" s="1" t="s">
        <v>10</v>
      </c>
    </row>
    <row r="126" spans="1:4" ht="15.75">
      <c r="A126" s="6" t="s">
        <v>137</v>
      </c>
      <c r="B126" s="1" t="s">
        <v>105</v>
      </c>
      <c r="C126" s="1" t="s">
        <v>73</v>
      </c>
      <c r="D126" s="21">
        <f>E121/E2</f>
        <v>0</v>
      </c>
    </row>
    <row r="127" spans="1:22" s="5" customFormat="1" ht="15.75">
      <c r="A127" s="18" t="s">
        <v>138</v>
      </c>
      <c r="B127" s="3" t="s">
        <v>101</v>
      </c>
      <c r="C127" s="3" t="s">
        <v>67</v>
      </c>
      <c r="D127" s="3" t="s">
        <v>21</v>
      </c>
      <c r="E127" s="1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6" ht="15.75">
      <c r="A128" s="6" t="s">
        <v>139</v>
      </c>
      <c r="B128" s="1" t="s">
        <v>102</v>
      </c>
      <c r="C128" s="1" t="s">
        <v>73</v>
      </c>
      <c r="D128" s="7">
        <f>E128</f>
        <v>53821.04</v>
      </c>
      <c r="E128" s="17">
        <v>53821.04</v>
      </c>
      <c r="F128" s="17" t="s">
        <v>445</v>
      </c>
    </row>
    <row r="129" spans="1:4" ht="31.5">
      <c r="A129" s="6" t="s">
        <v>140</v>
      </c>
      <c r="B129" s="1" t="s">
        <v>103</v>
      </c>
      <c r="C129" s="1" t="s">
        <v>67</v>
      </c>
      <c r="D129" s="1" t="s">
        <v>5</v>
      </c>
    </row>
    <row r="130" spans="1:4" ht="15.75">
      <c r="A130" s="6" t="s">
        <v>141</v>
      </c>
      <c r="B130" s="1" t="s">
        <v>104</v>
      </c>
      <c r="C130" s="1" t="s">
        <v>67</v>
      </c>
      <c r="D130" s="1" t="s">
        <v>18</v>
      </c>
    </row>
    <row r="131" spans="1:4" ht="15.75">
      <c r="A131" s="6" t="s">
        <v>142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143</v>
      </c>
      <c r="B132" s="1" t="s">
        <v>105</v>
      </c>
      <c r="C132" s="1" t="s">
        <v>73</v>
      </c>
      <c r="D132" s="21">
        <f>E128/E2</f>
        <v>14.704800415289201</v>
      </c>
    </row>
    <row r="133" spans="1:22" s="5" customFormat="1" ht="31.5">
      <c r="A133" s="18" t="s">
        <v>145</v>
      </c>
      <c r="B133" s="3" t="s">
        <v>101</v>
      </c>
      <c r="C133" s="3" t="s">
        <v>67</v>
      </c>
      <c r="D133" s="3" t="s">
        <v>55</v>
      </c>
      <c r="E133" s="17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4" ht="15.75">
      <c r="A134" s="6" t="s">
        <v>146</v>
      </c>
      <c r="B134" s="1" t="s">
        <v>102</v>
      </c>
      <c r="C134" s="1" t="s">
        <v>73</v>
      </c>
      <c r="D134" s="1">
        <f>E135</f>
        <v>5422.98</v>
      </c>
    </row>
    <row r="135" spans="1:5" ht="31.5">
      <c r="A135" s="6" t="s">
        <v>147</v>
      </c>
      <c r="B135" s="1" t="s">
        <v>103</v>
      </c>
      <c r="C135" s="1" t="s">
        <v>67</v>
      </c>
      <c r="D135" s="1" t="s">
        <v>55</v>
      </c>
      <c r="E135" s="17">
        <v>5422.98</v>
      </c>
    </row>
    <row r="136" spans="1:4" ht="15.75">
      <c r="A136" s="6" t="s">
        <v>148</v>
      </c>
      <c r="B136" s="1" t="s">
        <v>104</v>
      </c>
      <c r="C136" s="1" t="s">
        <v>67</v>
      </c>
      <c r="D136" s="1" t="s">
        <v>144</v>
      </c>
    </row>
    <row r="137" spans="1:4" ht="15.75">
      <c r="A137" s="6" t="s">
        <v>149</v>
      </c>
      <c r="B137" s="1" t="s">
        <v>64</v>
      </c>
      <c r="C137" s="1" t="s">
        <v>67</v>
      </c>
      <c r="D137" s="1" t="s">
        <v>10</v>
      </c>
    </row>
    <row r="138" spans="1:4" ht="15.75">
      <c r="A138" s="6" t="s">
        <v>150</v>
      </c>
      <c r="B138" s="1" t="s">
        <v>105</v>
      </c>
      <c r="C138" s="1" t="s">
        <v>73</v>
      </c>
      <c r="D138" s="21">
        <f>E135/E2</f>
        <v>1.481648042403213</v>
      </c>
    </row>
    <row r="139" spans="1:22" s="5" customFormat="1" ht="31.5">
      <c r="A139" s="18" t="s">
        <v>152</v>
      </c>
      <c r="B139" s="3" t="s">
        <v>101</v>
      </c>
      <c r="C139" s="3" t="s">
        <v>67</v>
      </c>
      <c r="D139" s="3" t="s">
        <v>56</v>
      </c>
      <c r="E139" s="17">
        <v>775.87</v>
      </c>
      <c r="F139" s="4" t="s">
        <v>322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6" ht="15.75">
      <c r="A140" s="6" t="s">
        <v>153</v>
      </c>
      <c r="B140" s="1" t="s">
        <v>102</v>
      </c>
      <c r="C140" s="1" t="s">
        <v>73</v>
      </c>
      <c r="D140" s="1">
        <f>E139</f>
        <v>775.87</v>
      </c>
      <c r="F140" s="17">
        <v>48</v>
      </c>
    </row>
    <row r="141" spans="1:4" ht="31.5">
      <c r="A141" s="6" t="s">
        <v>154</v>
      </c>
      <c r="B141" s="1" t="s">
        <v>103</v>
      </c>
      <c r="C141" s="1" t="s">
        <v>67</v>
      </c>
      <c r="D141" s="1" t="s">
        <v>56</v>
      </c>
    </row>
    <row r="142" spans="1:4" ht="15.75">
      <c r="A142" s="6" t="s">
        <v>155</v>
      </c>
      <c r="B142" s="1" t="s">
        <v>104</v>
      </c>
      <c r="C142" s="1" t="s">
        <v>67</v>
      </c>
      <c r="D142" s="1" t="s">
        <v>151</v>
      </c>
    </row>
    <row r="143" spans="1:4" ht="15.75">
      <c r="A143" s="6" t="s">
        <v>156</v>
      </c>
      <c r="B143" s="1" t="s">
        <v>64</v>
      </c>
      <c r="C143" s="1" t="s">
        <v>67</v>
      </c>
      <c r="D143" s="1" t="s">
        <v>20</v>
      </c>
    </row>
    <row r="144" spans="1:4" ht="15.75">
      <c r="A144" s="6" t="s">
        <v>157</v>
      </c>
      <c r="B144" s="1" t="s">
        <v>105</v>
      </c>
      <c r="C144" s="1" t="s">
        <v>73</v>
      </c>
      <c r="D144" s="21">
        <f>E139/F140</f>
        <v>16.163958333333333</v>
      </c>
    </row>
    <row r="145" spans="1:22" s="5" customFormat="1" ht="47.25">
      <c r="A145" s="18" t="s">
        <v>159</v>
      </c>
      <c r="B145" s="3" t="s">
        <v>101</v>
      </c>
      <c r="C145" s="3" t="s">
        <v>67</v>
      </c>
      <c r="D145" s="3" t="s">
        <v>23</v>
      </c>
      <c r="E145" s="17"/>
      <c r="F145" s="1" t="s">
        <v>323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6" ht="15.75">
      <c r="A146" s="6" t="s">
        <v>160</v>
      </c>
      <c r="B146" s="1" t="s">
        <v>102</v>
      </c>
      <c r="C146" s="1" t="s">
        <v>73</v>
      </c>
      <c r="D146" s="1">
        <f>E147+E151</f>
        <v>301.32</v>
      </c>
      <c r="F146" s="1">
        <v>403.8</v>
      </c>
    </row>
    <row r="147" spans="1:6" ht="31.5">
      <c r="A147" s="6" t="s">
        <v>161</v>
      </c>
      <c r="B147" s="1" t="s">
        <v>103</v>
      </c>
      <c r="C147" s="1" t="s">
        <v>67</v>
      </c>
      <c r="D147" s="1" t="s">
        <v>7</v>
      </c>
      <c r="E147" s="17">
        <v>0</v>
      </c>
      <c r="F147" s="19"/>
    </row>
    <row r="148" spans="1:6" ht="15.75">
      <c r="A148" s="6" t="s">
        <v>162</v>
      </c>
      <c r="B148" s="1" t="s">
        <v>104</v>
      </c>
      <c r="C148" s="1" t="s">
        <v>67</v>
      </c>
      <c r="D148" s="1" t="s">
        <v>24</v>
      </c>
      <c r="F148" s="19"/>
    </row>
    <row r="149" spans="1:4" ht="15.75">
      <c r="A149" s="6" t="s">
        <v>163</v>
      </c>
      <c r="B149" s="1" t="s">
        <v>64</v>
      </c>
      <c r="C149" s="1" t="s">
        <v>67</v>
      </c>
      <c r="D149" s="1" t="s">
        <v>158</v>
      </c>
    </row>
    <row r="150" spans="1:6" ht="31.5">
      <c r="A150" s="6" t="s">
        <v>164</v>
      </c>
      <c r="B150" s="1" t="s">
        <v>105</v>
      </c>
      <c r="C150" s="1" t="s">
        <v>73</v>
      </c>
      <c r="D150" s="21">
        <f>E147/F146</f>
        <v>0</v>
      </c>
      <c r="F150" s="1" t="s">
        <v>323</v>
      </c>
    </row>
    <row r="151" spans="1:6" ht="31.5">
      <c r="A151" s="6" t="s">
        <v>165</v>
      </c>
      <c r="B151" s="1" t="s">
        <v>103</v>
      </c>
      <c r="C151" s="1" t="s">
        <v>67</v>
      </c>
      <c r="D151" s="1" t="s">
        <v>6</v>
      </c>
      <c r="E151" s="17">
        <v>301.32</v>
      </c>
      <c r="F151" s="1">
        <f>F146</f>
        <v>403.8</v>
      </c>
    </row>
    <row r="152" spans="1:4" ht="15.75">
      <c r="A152" s="6" t="s">
        <v>166</v>
      </c>
      <c r="B152" s="1" t="s">
        <v>104</v>
      </c>
      <c r="C152" s="1" t="s">
        <v>67</v>
      </c>
      <c r="D152" s="1" t="s">
        <v>25</v>
      </c>
    </row>
    <row r="153" spans="1:4" ht="15.75">
      <c r="A153" s="6" t="s">
        <v>167</v>
      </c>
      <c r="B153" s="1" t="s">
        <v>64</v>
      </c>
      <c r="C153" s="1" t="s">
        <v>67</v>
      </c>
      <c r="D153" s="1" t="s">
        <v>158</v>
      </c>
    </row>
    <row r="154" spans="1:4" ht="15.75">
      <c r="A154" s="6" t="s">
        <v>168</v>
      </c>
      <c r="B154" s="1" t="s">
        <v>105</v>
      </c>
      <c r="C154" s="1" t="s">
        <v>73</v>
      </c>
      <c r="D154" s="21">
        <f>E151/F151</f>
        <v>0.7462109955423477</v>
      </c>
    </row>
    <row r="155" spans="1:22" s="5" customFormat="1" ht="63">
      <c r="A155" s="18" t="s">
        <v>169</v>
      </c>
      <c r="B155" s="3" t="s">
        <v>101</v>
      </c>
      <c r="C155" s="3" t="s">
        <v>67</v>
      </c>
      <c r="D155" s="3" t="s">
        <v>26</v>
      </c>
      <c r="E155" s="17"/>
      <c r="F155" s="1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4" ht="15.75">
      <c r="A156" s="6" t="s">
        <v>170</v>
      </c>
      <c r="B156" s="1" t="s">
        <v>102</v>
      </c>
      <c r="C156" s="1" t="s">
        <v>73</v>
      </c>
      <c r="D156" s="7">
        <f>E157+E161+E169+E173+E177+E181+E185+E189+E193+E197+E201+E205+E209+E165</f>
        <v>115580.5992</v>
      </c>
    </row>
    <row r="157" spans="1:7" ht="31.5">
      <c r="A157" s="6" t="s">
        <v>171</v>
      </c>
      <c r="B157" s="1" t="s">
        <v>103</v>
      </c>
      <c r="C157" s="1" t="s">
        <v>67</v>
      </c>
      <c r="D157" s="1" t="s">
        <v>27</v>
      </c>
      <c r="E157" s="17">
        <f>F157</f>
        <v>2020.3752000000002</v>
      </c>
      <c r="F157" s="17">
        <f>('[3]УК 2019'!$BO$53+'[3]УК 2019'!$BO$61)*12*E2</f>
        <v>2020.3752000000002</v>
      </c>
      <c r="G157" s="17">
        <f>678.58+895.99</f>
        <v>1574.5700000000002</v>
      </c>
    </row>
    <row r="158" spans="1:4" ht="15.75">
      <c r="A158" s="6" t="s">
        <v>172</v>
      </c>
      <c r="B158" s="1" t="s">
        <v>104</v>
      </c>
      <c r="C158" s="1" t="s">
        <v>67</v>
      </c>
      <c r="D158" s="1" t="s">
        <v>22</v>
      </c>
    </row>
    <row r="159" spans="1:4" ht="15.75">
      <c r="A159" s="6" t="s">
        <v>173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174</v>
      </c>
      <c r="B160" s="1" t="s">
        <v>105</v>
      </c>
      <c r="C160" s="1" t="s">
        <v>73</v>
      </c>
      <c r="D160" s="21">
        <f>E157/E2</f>
        <v>0.552</v>
      </c>
    </row>
    <row r="161" spans="1:7" ht="31.5">
      <c r="A161" s="6" t="s">
        <v>175</v>
      </c>
      <c r="B161" s="1" t="s">
        <v>103</v>
      </c>
      <c r="C161" s="1" t="s">
        <v>67</v>
      </c>
      <c r="D161" s="1" t="s">
        <v>28</v>
      </c>
      <c r="E161" s="14">
        <f>F161</f>
        <v>6983.470799999999</v>
      </c>
      <c r="F161" s="17">
        <f>'[3]УК 2019'!$BO$46*12*E2</f>
        <v>6983.470799999999</v>
      </c>
      <c r="G161" s="14">
        <v>3491.74</v>
      </c>
    </row>
    <row r="162" spans="1:4" ht="15.75">
      <c r="A162" s="6" t="s">
        <v>176</v>
      </c>
      <c r="B162" s="1" t="s">
        <v>104</v>
      </c>
      <c r="C162" s="1" t="s">
        <v>67</v>
      </c>
      <c r="D162" s="1" t="s">
        <v>29</v>
      </c>
    </row>
    <row r="163" spans="1:4" ht="15.75">
      <c r="A163" s="6" t="s">
        <v>177</v>
      </c>
      <c r="B163" s="1" t="s">
        <v>64</v>
      </c>
      <c r="C163" s="1" t="s">
        <v>67</v>
      </c>
      <c r="D163" s="1" t="s">
        <v>10</v>
      </c>
    </row>
    <row r="164" spans="1:4" ht="15.75">
      <c r="A164" s="6" t="s">
        <v>178</v>
      </c>
      <c r="B164" s="1" t="s">
        <v>105</v>
      </c>
      <c r="C164" s="1" t="s">
        <v>73</v>
      </c>
      <c r="D164" s="21">
        <f>E161/E2</f>
        <v>1.908</v>
      </c>
    </row>
    <row r="165" spans="1:7" ht="31.5">
      <c r="A165" s="6"/>
      <c r="B165" s="1" t="s">
        <v>103</v>
      </c>
      <c r="C165" s="1" t="s">
        <v>67</v>
      </c>
      <c r="D165" s="21" t="s">
        <v>439</v>
      </c>
      <c r="E165" s="17">
        <f>F165</f>
        <v>1800.7692</v>
      </c>
      <c r="F165" s="17">
        <f>'[3]УК 2019'!$BO$50*12*E2</f>
        <v>1800.7692</v>
      </c>
      <c r="G165" s="17">
        <v>1822.39</v>
      </c>
    </row>
    <row r="166" spans="1:4" ht="15.75">
      <c r="A166" s="6"/>
      <c r="B166" s="1" t="s">
        <v>104</v>
      </c>
      <c r="C166" s="1" t="s">
        <v>67</v>
      </c>
      <c r="D166" s="21" t="s">
        <v>24</v>
      </c>
    </row>
    <row r="167" spans="1:4" ht="15.75">
      <c r="A167" s="6"/>
      <c r="B167" s="1" t="s">
        <v>64</v>
      </c>
      <c r="C167" s="1" t="s">
        <v>67</v>
      </c>
      <c r="D167" s="21" t="s">
        <v>10</v>
      </c>
    </row>
    <row r="168" spans="1:4" ht="15.75">
      <c r="A168" s="6"/>
      <c r="B168" s="1" t="s">
        <v>105</v>
      </c>
      <c r="C168" s="1" t="s">
        <v>73</v>
      </c>
      <c r="D168" s="21">
        <f>E165/E2</f>
        <v>0.492</v>
      </c>
    </row>
    <row r="169" spans="1:7" ht="31.5">
      <c r="A169" s="6" t="s">
        <v>179</v>
      </c>
      <c r="B169" s="1" t="s">
        <v>103</v>
      </c>
      <c r="C169" s="1" t="s">
        <v>67</v>
      </c>
      <c r="D169" s="1" t="s">
        <v>3</v>
      </c>
      <c r="E169" s="17">
        <f>F169</f>
        <v>2986.6416</v>
      </c>
      <c r="F169" s="17">
        <f>('[3]УК 2019'!$BO$52+'[3]УК 2019'!$BO$58)*12*E2</f>
        <v>2986.6416</v>
      </c>
      <c r="G169" s="17">
        <v>2513.4</v>
      </c>
    </row>
    <row r="170" spans="1:4" ht="15.75">
      <c r="A170" s="6" t="s">
        <v>180</v>
      </c>
      <c r="B170" s="1" t="s">
        <v>104</v>
      </c>
      <c r="C170" s="1" t="s">
        <v>67</v>
      </c>
      <c r="D170" s="1" t="s">
        <v>30</v>
      </c>
    </row>
    <row r="171" spans="1:4" ht="15.75">
      <c r="A171" s="6" t="s">
        <v>181</v>
      </c>
      <c r="B171" s="1" t="s">
        <v>64</v>
      </c>
      <c r="C171" s="1" t="s">
        <v>67</v>
      </c>
      <c r="D171" s="1" t="s">
        <v>10</v>
      </c>
    </row>
    <row r="172" spans="1:4" ht="15.75">
      <c r="A172" s="6" t="s">
        <v>182</v>
      </c>
      <c r="B172" s="1" t="s">
        <v>105</v>
      </c>
      <c r="C172" s="1" t="s">
        <v>73</v>
      </c>
      <c r="D172" s="21">
        <f>E169/E2</f>
        <v>0.816</v>
      </c>
    </row>
    <row r="173" spans="1:6" ht="31.5">
      <c r="A173" s="6" t="s">
        <v>183</v>
      </c>
      <c r="B173" s="1" t="s">
        <v>103</v>
      </c>
      <c r="C173" s="1" t="s">
        <v>67</v>
      </c>
      <c r="D173" s="1" t="s">
        <v>2</v>
      </c>
      <c r="E173" s="17">
        <v>35134.76</v>
      </c>
      <c r="F173" s="17">
        <f>('[3]УК 2019'!$BO$48+'[3]УК 2019'!$BO$56)*12*E2</f>
        <v>31579.3428</v>
      </c>
    </row>
    <row r="174" spans="1:4" ht="15.75">
      <c r="A174" s="6" t="s">
        <v>184</v>
      </c>
      <c r="B174" s="1" t="s">
        <v>104</v>
      </c>
      <c r="C174" s="1" t="s">
        <v>67</v>
      </c>
      <c r="D174" s="1" t="s">
        <v>31</v>
      </c>
    </row>
    <row r="175" spans="1:4" ht="15.75">
      <c r="A175" s="6" t="s">
        <v>185</v>
      </c>
      <c r="B175" s="1" t="s">
        <v>64</v>
      </c>
      <c r="C175" s="1" t="s">
        <v>67</v>
      </c>
      <c r="D175" s="1" t="s">
        <v>10</v>
      </c>
    </row>
    <row r="176" spans="1:4" ht="15.75">
      <c r="A176" s="6" t="s">
        <v>186</v>
      </c>
      <c r="B176" s="1" t="s">
        <v>105</v>
      </c>
      <c r="C176" s="1" t="s">
        <v>73</v>
      </c>
      <c r="D176" s="21">
        <f>E173/E2</f>
        <v>9.59939892352668</v>
      </c>
    </row>
    <row r="177" spans="1:7" ht="47.25">
      <c r="A177" s="6" t="s">
        <v>187</v>
      </c>
      <c r="B177" s="1" t="s">
        <v>103</v>
      </c>
      <c r="C177" s="1" t="s">
        <v>67</v>
      </c>
      <c r="D177" s="1" t="s">
        <v>32</v>
      </c>
      <c r="E177" s="17">
        <f>F177</f>
        <v>24991.1628</v>
      </c>
      <c r="F177" s="17">
        <f>('[3]УК 2019'!$BO$47+'[3]УК 2019'!$BO$55)*12*E2</f>
        <v>24991.1628</v>
      </c>
      <c r="G177" s="17">
        <f>7932.17+15133.06</f>
        <v>23065.23</v>
      </c>
    </row>
    <row r="178" spans="1:4" ht="15.75">
      <c r="A178" s="6" t="s">
        <v>188</v>
      </c>
      <c r="B178" s="1" t="s">
        <v>104</v>
      </c>
      <c r="C178" s="1" t="s">
        <v>67</v>
      </c>
      <c r="D178" s="1" t="s">
        <v>33</v>
      </c>
    </row>
    <row r="179" spans="1:4" ht="15.75">
      <c r="A179" s="6" t="s">
        <v>189</v>
      </c>
      <c r="B179" s="1" t="s">
        <v>64</v>
      </c>
      <c r="C179" s="1" t="s">
        <v>67</v>
      </c>
      <c r="D179" s="1" t="s">
        <v>10</v>
      </c>
    </row>
    <row r="180" spans="1:4" ht="15.75">
      <c r="A180" s="6" t="s">
        <v>190</v>
      </c>
      <c r="B180" s="1" t="s">
        <v>105</v>
      </c>
      <c r="C180" s="1" t="s">
        <v>73</v>
      </c>
      <c r="D180" s="21">
        <f>E177/E2</f>
        <v>6.827999999999999</v>
      </c>
    </row>
    <row r="181" spans="1:7" ht="31.5">
      <c r="A181" s="6" t="s">
        <v>191</v>
      </c>
      <c r="B181" s="1" t="s">
        <v>103</v>
      </c>
      <c r="C181" s="1" t="s">
        <v>67</v>
      </c>
      <c r="D181" s="1" t="s">
        <v>34</v>
      </c>
      <c r="E181" s="17">
        <f>F181</f>
        <v>12473.620799999997</v>
      </c>
      <c r="F181" s="17">
        <f>'[3]УК 2019'!$BO$60*12*E2</f>
        <v>12473.620799999997</v>
      </c>
      <c r="G181" s="17">
        <v>12466.3</v>
      </c>
    </row>
    <row r="182" spans="1:4" ht="15.75">
      <c r="A182" s="6" t="s">
        <v>192</v>
      </c>
      <c r="B182" s="1" t="s">
        <v>104</v>
      </c>
      <c r="C182" s="1" t="s">
        <v>67</v>
      </c>
      <c r="D182" s="1" t="s">
        <v>35</v>
      </c>
    </row>
    <row r="183" spans="1:4" ht="15.75">
      <c r="A183" s="6" t="s">
        <v>193</v>
      </c>
      <c r="B183" s="1" t="s">
        <v>64</v>
      </c>
      <c r="C183" s="1" t="s">
        <v>67</v>
      </c>
      <c r="D183" s="1" t="s">
        <v>10</v>
      </c>
    </row>
    <row r="184" spans="1:4" ht="15.75">
      <c r="A184" s="6" t="s">
        <v>194</v>
      </c>
      <c r="B184" s="1" t="s">
        <v>105</v>
      </c>
      <c r="C184" s="1" t="s">
        <v>73</v>
      </c>
      <c r="D184" s="21">
        <f>E181/E2</f>
        <v>3.4079999999999995</v>
      </c>
    </row>
    <row r="185" spans="1:7" ht="31.5">
      <c r="A185" s="6" t="s">
        <v>195</v>
      </c>
      <c r="B185" s="1" t="s">
        <v>103</v>
      </c>
      <c r="C185" s="1" t="s">
        <v>67</v>
      </c>
      <c r="D185" s="1" t="s">
        <v>36</v>
      </c>
      <c r="E185" s="17">
        <f>F185</f>
        <v>9486.9792</v>
      </c>
      <c r="F185" s="17">
        <f>'[3]УК 2019'!$BO$51*12*E2</f>
        <v>9486.9792</v>
      </c>
      <c r="G185" s="17">
        <v>3616.18</v>
      </c>
    </row>
    <row r="186" spans="1:4" ht="15.75">
      <c r="A186" s="6" t="s">
        <v>196</v>
      </c>
      <c r="B186" s="1" t="s">
        <v>104</v>
      </c>
      <c r="C186" s="1" t="s">
        <v>67</v>
      </c>
      <c r="D186" s="1" t="s">
        <v>24</v>
      </c>
    </row>
    <row r="187" spans="1:4" ht="15.75">
      <c r="A187" s="6" t="s">
        <v>197</v>
      </c>
      <c r="B187" s="1" t="s">
        <v>64</v>
      </c>
      <c r="C187" s="1" t="s">
        <v>67</v>
      </c>
      <c r="D187" s="1" t="s">
        <v>10</v>
      </c>
    </row>
    <row r="188" spans="1:4" ht="15.75">
      <c r="A188" s="6" t="s">
        <v>198</v>
      </c>
      <c r="B188" s="1" t="s">
        <v>105</v>
      </c>
      <c r="C188" s="1" t="s">
        <v>73</v>
      </c>
      <c r="D188" s="21">
        <f>E185/E2</f>
        <v>2.592</v>
      </c>
    </row>
    <row r="189" spans="1:7" ht="31.5">
      <c r="A189" s="6" t="s">
        <v>199</v>
      </c>
      <c r="B189" s="1" t="s">
        <v>103</v>
      </c>
      <c r="C189" s="1" t="s">
        <v>67</v>
      </c>
      <c r="D189" s="1" t="s">
        <v>37</v>
      </c>
      <c r="E189" s="17">
        <f>F189</f>
        <v>6939.549599999999</v>
      </c>
      <c r="F189" s="17">
        <f>'[3]УК 2019'!$BO$49*12*E2</f>
        <v>6939.549599999999</v>
      </c>
      <c r="G189" s="17">
        <v>3961.69</v>
      </c>
    </row>
    <row r="190" spans="1:4" ht="15.75">
      <c r="A190" s="6" t="s">
        <v>200</v>
      </c>
      <c r="B190" s="1" t="s">
        <v>104</v>
      </c>
      <c r="C190" s="1" t="s">
        <v>67</v>
      </c>
      <c r="D190" s="1" t="s">
        <v>31</v>
      </c>
    </row>
    <row r="191" spans="1:4" ht="15.75">
      <c r="A191" s="6" t="s">
        <v>201</v>
      </c>
      <c r="B191" s="1" t="s">
        <v>64</v>
      </c>
      <c r="C191" s="1" t="s">
        <v>67</v>
      </c>
      <c r="D191" s="1" t="s">
        <v>10</v>
      </c>
    </row>
    <row r="192" spans="1:4" ht="15.75">
      <c r="A192" s="6" t="s">
        <v>202</v>
      </c>
      <c r="B192" s="1" t="s">
        <v>105</v>
      </c>
      <c r="C192" s="1" t="s">
        <v>73</v>
      </c>
      <c r="D192" s="21">
        <f>E189/E2</f>
        <v>1.896</v>
      </c>
    </row>
    <row r="193" spans="1:6" ht="31.5">
      <c r="A193" s="6" t="s">
        <v>336</v>
      </c>
      <c r="B193" s="1" t="s">
        <v>103</v>
      </c>
      <c r="C193" s="1" t="s">
        <v>67</v>
      </c>
      <c r="D193" s="1" t="s">
        <v>319</v>
      </c>
      <c r="E193" s="17">
        <v>3748.67</v>
      </c>
      <c r="F193" s="17">
        <f>'[3]УК 2019'!$BO$57*12*E2</f>
        <v>2503.5084</v>
      </c>
    </row>
    <row r="194" spans="1:4" ht="15.75">
      <c r="A194" s="6" t="s">
        <v>337</v>
      </c>
      <c r="B194" s="1" t="s">
        <v>104</v>
      </c>
      <c r="C194" s="1" t="s">
        <v>67</v>
      </c>
      <c r="D194" s="1" t="s">
        <v>35</v>
      </c>
    </row>
    <row r="195" spans="1:4" ht="15.75">
      <c r="A195" s="6" t="s">
        <v>338</v>
      </c>
      <c r="B195" s="1" t="s">
        <v>64</v>
      </c>
      <c r="C195" s="1" t="s">
        <v>67</v>
      </c>
      <c r="D195" s="1" t="s">
        <v>10</v>
      </c>
    </row>
    <row r="196" spans="1:4" ht="15.75">
      <c r="A196" s="6" t="s">
        <v>339</v>
      </c>
      <c r="B196" s="1" t="s">
        <v>105</v>
      </c>
      <c r="C196" s="1" t="s">
        <v>73</v>
      </c>
      <c r="D196" s="21">
        <f>E193/E2</f>
        <v>1.0241987923827218</v>
      </c>
    </row>
    <row r="197" spans="1:5" ht="31.5">
      <c r="A197" s="6" t="s">
        <v>340</v>
      </c>
      <c r="B197" s="1" t="s">
        <v>103</v>
      </c>
      <c r="C197" s="1" t="s">
        <v>67</v>
      </c>
      <c r="D197" s="21" t="s">
        <v>318</v>
      </c>
      <c r="E197" s="17">
        <v>0</v>
      </c>
    </row>
    <row r="198" spans="1:4" ht="15.75">
      <c r="A198" s="6" t="s">
        <v>341</v>
      </c>
      <c r="B198" s="1" t="s">
        <v>104</v>
      </c>
      <c r="C198" s="1" t="s">
        <v>67</v>
      </c>
      <c r="D198" s="21" t="s">
        <v>31</v>
      </c>
    </row>
    <row r="199" spans="1:4" ht="15.75">
      <c r="A199" s="6" t="s">
        <v>342</v>
      </c>
      <c r="B199" s="1" t="s">
        <v>64</v>
      </c>
      <c r="C199" s="1" t="s">
        <v>67</v>
      </c>
      <c r="D199" s="21" t="s">
        <v>10</v>
      </c>
    </row>
    <row r="200" spans="1:4" ht="15.75">
      <c r="A200" s="6" t="s">
        <v>343</v>
      </c>
      <c r="B200" s="1" t="s">
        <v>105</v>
      </c>
      <c r="C200" s="1" t="s">
        <v>73</v>
      </c>
      <c r="D200" s="21">
        <f>E197/E2</f>
        <v>0</v>
      </c>
    </row>
    <row r="201" spans="1:5" ht="31.5">
      <c r="A201" s="6" t="s">
        <v>344</v>
      </c>
      <c r="B201" s="1" t="s">
        <v>103</v>
      </c>
      <c r="C201" s="1" t="s">
        <v>67</v>
      </c>
      <c r="D201" s="21" t="s">
        <v>320</v>
      </c>
      <c r="E201" s="17">
        <v>0</v>
      </c>
    </row>
    <row r="202" spans="1:4" ht="15.75">
      <c r="A202" s="6" t="s">
        <v>345</v>
      </c>
      <c r="B202" s="1" t="s">
        <v>104</v>
      </c>
      <c r="C202" s="1" t="s">
        <v>67</v>
      </c>
      <c r="D202" s="21" t="s">
        <v>24</v>
      </c>
    </row>
    <row r="203" spans="1:4" ht="15.75">
      <c r="A203" s="6" t="s">
        <v>346</v>
      </c>
      <c r="B203" s="1" t="s">
        <v>64</v>
      </c>
      <c r="C203" s="1" t="s">
        <v>67</v>
      </c>
      <c r="D203" s="21" t="s">
        <v>10</v>
      </c>
    </row>
    <row r="204" spans="1:4" ht="15.75">
      <c r="A204" s="6" t="s">
        <v>347</v>
      </c>
      <c r="B204" s="1" t="s">
        <v>105</v>
      </c>
      <c r="C204" s="1" t="s">
        <v>73</v>
      </c>
      <c r="D204" s="21">
        <f>E201/E2</f>
        <v>0</v>
      </c>
    </row>
    <row r="205" spans="1:6" ht="31.5">
      <c r="A205" s="6" t="s">
        <v>348</v>
      </c>
      <c r="B205" s="1" t="s">
        <v>103</v>
      </c>
      <c r="C205" s="1" t="s">
        <v>67</v>
      </c>
      <c r="D205" s="21" t="s">
        <v>317</v>
      </c>
      <c r="E205" s="17">
        <v>9014.6</v>
      </c>
      <c r="F205" s="17">
        <f>'[3]УК 2019'!$BO$31*12*E2</f>
        <v>3500.6953248</v>
      </c>
    </row>
    <row r="206" spans="1:4" ht="15.75">
      <c r="A206" s="6" t="s">
        <v>349</v>
      </c>
      <c r="B206" s="1" t="s">
        <v>104</v>
      </c>
      <c r="C206" s="1" t="s">
        <v>67</v>
      </c>
      <c r="D206" s="21" t="s">
        <v>24</v>
      </c>
    </row>
    <row r="207" spans="1:4" ht="15.75">
      <c r="A207" s="6" t="s">
        <v>350</v>
      </c>
      <c r="B207" s="1" t="s">
        <v>64</v>
      </c>
      <c r="C207" s="1" t="s">
        <v>67</v>
      </c>
      <c r="D207" s="21" t="s">
        <v>10</v>
      </c>
    </row>
    <row r="208" spans="1:4" ht="15.75">
      <c r="A208" s="6" t="s">
        <v>351</v>
      </c>
      <c r="B208" s="1" t="s">
        <v>105</v>
      </c>
      <c r="C208" s="1" t="s">
        <v>73</v>
      </c>
      <c r="D208" s="21">
        <f>E205/E2</f>
        <v>2.4629381710882217</v>
      </c>
    </row>
    <row r="209" spans="1:7" ht="31.5">
      <c r="A209" s="6" t="s">
        <v>417</v>
      </c>
      <c r="B209" s="1" t="s">
        <v>103</v>
      </c>
      <c r="C209" s="1" t="s">
        <v>67</v>
      </c>
      <c r="D209" s="1" t="s">
        <v>315</v>
      </c>
      <c r="E209" s="17">
        <v>0</v>
      </c>
      <c r="F209" s="10"/>
      <c r="G209" s="11"/>
    </row>
    <row r="210" spans="1:6" ht="15.75">
      <c r="A210" s="6" t="s">
        <v>418</v>
      </c>
      <c r="B210" s="1" t="s">
        <v>104</v>
      </c>
      <c r="C210" s="1" t="s">
        <v>67</v>
      </c>
      <c r="D210" s="1" t="s">
        <v>24</v>
      </c>
      <c r="F210" s="9"/>
    </row>
    <row r="211" spans="1:5" ht="15.75">
      <c r="A211" s="6" t="s">
        <v>419</v>
      </c>
      <c r="B211" s="1" t="s">
        <v>64</v>
      </c>
      <c r="C211" s="1" t="s">
        <v>67</v>
      </c>
      <c r="D211" s="1" t="s">
        <v>10</v>
      </c>
      <c r="E211" s="17">
        <v>0</v>
      </c>
    </row>
    <row r="212" spans="1:5" ht="15.75">
      <c r="A212" s="6" t="s">
        <v>420</v>
      </c>
      <c r="B212" s="1" t="s">
        <v>105</v>
      </c>
      <c r="C212" s="1" t="s">
        <v>73</v>
      </c>
      <c r="D212" s="21">
        <f>E211/E2</f>
        <v>0</v>
      </c>
      <c r="E212" s="17">
        <v>0</v>
      </c>
    </row>
    <row r="213" spans="1:4" ht="47.25">
      <c r="A213" s="18" t="s">
        <v>203</v>
      </c>
      <c r="B213" s="3" t="s">
        <v>101</v>
      </c>
      <c r="C213" s="3" t="s">
        <v>67</v>
      </c>
      <c r="D213" s="3" t="s">
        <v>38</v>
      </c>
    </row>
    <row r="214" spans="1:4" ht="15.75">
      <c r="A214" s="6" t="s">
        <v>204</v>
      </c>
      <c r="B214" s="1" t="s">
        <v>102</v>
      </c>
      <c r="C214" s="1" t="s">
        <v>73</v>
      </c>
      <c r="D214" s="16">
        <f>E215+E219+E223+E227+E231+E235+E239+E243+E247+E251+E255</f>
        <v>119007.9005328</v>
      </c>
    </row>
    <row r="215" spans="1:8" ht="31.5">
      <c r="A215" s="6" t="s">
        <v>205</v>
      </c>
      <c r="B215" s="1" t="s">
        <v>103</v>
      </c>
      <c r="C215" s="1" t="s">
        <v>67</v>
      </c>
      <c r="D215" s="1" t="s">
        <v>39</v>
      </c>
      <c r="E215" s="17">
        <f>F217</f>
        <v>4931.9993904</v>
      </c>
      <c r="F215" s="17">
        <v>1</v>
      </c>
      <c r="H215" s="17">
        <f>2148.426</f>
        <v>2148.426</v>
      </c>
    </row>
    <row r="216" spans="1:6" ht="15.75">
      <c r="A216" s="6" t="s">
        <v>206</v>
      </c>
      <c r="B216" s="1" t="s">
        <v>104</v>
      </c>
      <c r="C216" s="1" t="s">
        <v>67</v>
      </c>
      <c r="D216" s="1" t="s">
        <v>40</v>
      </c>
      <c r="F216" s="17" t="s">
        <v>358</v>
      </c>
    </row>
    <row r="217" spans="1:7" ht="15.75">
      <c r="A217" s="6" t="s">
        <v>207</v>
      </c>
      <c r="B217" s="1" t="s">
        <v>64</v>
      </c>
      <c r="C217" s="1" t="s">
        <v>67</v>
      </c>
      <c r="D217" s="1" t="s">
        <v>20</v>
      </c>
      <c r="F217" s="17">
        <f>('[3]УК 2019'!$BO$39+'[3]УК 2019'!$BO$43)*12*'[3]УК 2019'!$BO$3</f>
        <v>4931.9993904</v>
      </c>
      <c r="G217" s="17" t="s">
        <v>447</v>
      </c>
    </row>
    <row r="218" spans="1:4" ht="15.75">
      <c r="A218" s="6" t="s">
        <v>208</v>
      </c>
      <c r="B218" s="1" t="s">
        <v>105</v>
      </c>
      <c r="C218" s="1" t="s">
        <v>73</v>
      </c>
      <c r="D218" s="21">
        <f>E215/F215</f>
        <v>4931.9993904</v>
      </c>
    </row>
    <row r="219" spans="1:8" ht="31.5">
      <c r="A219" s="6" t="s">
        <v>209</v>
      </c>
      <c r="B219" s="1" t="s">
        <v>103</v>
      </c>
      <c r="C219" s="1" t="s">
        <v>67</v>
      </c>
      <c r="D219" s="1" t="s">
        <v>440</v>
      </c>
      <c r="E219" s="14">
        <f>F220</f>
        <v>17438.3414844</v>
      </c>
      <c r="F219" s="17">
        <v>1</v>
      </c>
      <c r="H219" s="14">
        <f>9734.0691+4752.48</f>
        <v>14486.5491</v>
      </c>
    </row>
    <row r="220" spans="1:7" ht="15.75">
      <c r="A220" s="6" t="s">
        <v>210</v>
      </c>
      <c r="B220" s="1" t="s">
        <v>104</v>
      </c>
      <c r="C220" s="1" t="s">
        <v>67</v>
      </c>
      <c r="D220" s="1" t="s">
        <v>40</v>
      </c>
      <c r="F220" s="17">
        <f>('[3]УК 2019'!$BO$40+'[3]УК 2019'!$BO$42)*12*'[3]УК 2019'!$BO$3</f>
        <v>17438.3414844</v>
      </c>
      <c r="G220" s="17" t="s">
        <v>447</v>
      </c>
    </row>
    <row r="221" spans="1:4" ht="15.75">
      <c r="A221" s="6" t="s">
        <v>211</v>
      </c>
      <c r="B221" s="1" t="s">
        <v>64</v>
      </c>
      <c r="C221" s="1" t="s">
        <v>67</v>
      </c>
      <c r="D221" s="1" t="s">
        <v>20</v>
      </c>
    </row>
    <row r="222" spans="1:4" ht="15.75">
      <c r="A222" s="6" t="s">
        <v>212</v>
      </c>
      <c r="B222" s="1" t="s">
        <v>105</v>
      </c>
      <c r="C222" s="1" t="s">
        <v>73</v>
      </c>
      <c r="D222" s="21">
        <f>E219/F219</f>
        <v>17438.3414844</v>
      </c>
    </row>
    <row r="223" spans="1:7" ht="31.5">
      <c r="A223" s="6" t="s">
        <v>213</v>
      </c>
      <c r="B223" s="1" t="s">
        <v>103</v>
      </c>
      <c r="C223" s="1" t="s">
        <v>67</v>
      </c>
      <c r="D223" s="1" t="s">
        <v>41</v>
      </c>
      <c r="E223" s="17">
        <f>F223</f>
        <v>4879.777083599999</v>
      </c>
      <c r="F223" s="17">
        <f>'[3]УК 2019'!$BO$29*12*E2</f>
        <v>4879.777083599999</v>
      </c>
      <c r="G223" s="17">
        <v>2283.36</v>
      </c>
    </row>
    <row r="224" spans="1:4" ht="15.75">
      <c r="A224" s="6" t="s">
        <v>214</v>
      </c>
      <c r="B224" s="1" t="s">
        <v>104</v>
      </c>
      <c r="C224" s="1" t="s">
        <v>67</v>
      </c>
      <c r="D224" s="1" t="s">
        <v>24</v>
      </c>
    </row>
    <row r="225" spans="1:4" ht="15.75">
      <c r="A225" s="6" t="s">
        <v>215</v>
      </c>
      <c r="B225" s="1" t="s">
        <v>64</v>
      </c>
      <c r="C225" s="1" t="s">
        <v>67</v>
      </c>
      <c r="D225" s="1" t="s">
        <v>10</v>
      </c>
    </row>
    <row r="226" spans="1:4" ht="15.75">
      <c r="A226" s="6" t="s">
        <v>216</v>
      </c>
      <c r="B226" s="1" t="s">
        <v>105</v>
      </c>
      <c r="C226" s="1" t="s">
        <v>73</v>
      </c>
      <c r="D226" s="21">
        <f>E223/E2</f>
        <v>1.3332359999999999</v>
      </c>
    </row>
    <row r="227" spans="1:7" ht="31.5">
      <c r="A227" s="6" t="s">
        <v>217</v>
      </c>
      <c r="B227" s="1" t="s">
        <v>103</v>
      </c>
      <c r="C227" s="1" t="s">
        <v>67</v>
      </c>
      <c r="D227" s="1" t="s">
        <v>42</v>
      </c>
      <c r="E227" s="17">
        <v>1135.09</v>
      </c>
      <c r="F227" s="17">
        <f>'[3]УК 2019'!$BO$26*12*E2</f>
        <v>3609.4881372</v>
      </c>
      <c r="G227" s="17">
        <v>1135.09</v>
      </c>
    </row>
    <row r="228" spans="1:4" ht="15.75">
      <c r="A228" s="6" t="s">
        <v>218</v>
      </c>
      <c r="B228" s="1" t="s">
        <v>104</v>
      </c>
      <c r="C228" s="1" t="s">
        <v>67</v>
      </c>
      <c r="D228" s="1" t="s">
        <v>24</v>
      </c>
    </row>
    <row r="229" spans="1:4" ht="15.75">
      <c r="A229" s="6" t="s">
        <v>219</v>
      </c>
      <c r="B229" s="1" t="s">
        <v>64</v>
      </c>
      <c r="C229" s="1" t="s">
        <v>67</v>
      </c>
      <c r="D229" s="1" t="s">
        <v>10</v>
      </c>
    </row>
    <row r="230" spans="1:4" ht="15.75">
      <c r="A230" s="6" t="s">
        <v>220</v>
      </c>
      <c r="B230" s="1" t="s">
        <v>105</v>
      </c>
      <c r="C230" s="1" t="s">
        <v>73</v>
      </c>
      <c r="D230" s="21">
        <f>E227/E2</f>
        <v>0.3101254064096609</v>
      </c>
    </row>
    <row r="231" spans="1:7" ht="31.5">
      <c r="A231" s="6" t="s">
        <v>221</v>
      </c>
      <c r="B231" s="1" t="s">
        <v>103</v>
      </c>
      <c r="C231" s="1" t="s">
        <v>67</v>
      </c>
      <c r="D231" s="1" t="s">
        <v>43</v>
      </c>
      <c r="E231" s="17">
        <f>F231</f>
        <v>14012.0486724</v>
      </c>
      <c r="F231" s="17">
        <f>'[3]УК 2019'!$BO$20*12*E2</f>
        <v>14012.0486724</v>
      </c>
      <c r="G231" s="17">
        <f>5329.39+5369.94</f>
        <v>10699.33</v>
      </c>
    </row>
    <row r="232" spans="1:4" ht="15.75">
      <c r="A232" s="6" t="s">
        <v>222</v>
      </c>
      <c r="B232" s="1" t="s">
        <v>104</v>
      </c>
      <c r="C232" s="1" t="s">
        <v>67</v>
      </c>
      <c r="D232" s="1" t="s">
        <v>24</v>
      </c>
    </row>
    <row r="233" spans="1:4" ht="15.75">
      <c r="A233" s="6" t="s">
        <v>224</v>
      </c>
      <c r="B233" s="1" t="s">
        <v>64</v>
      </c>
      <c r="C233" s="1" t="s">
        <v>67</v>
      </c>
      <c r="D233" s="1" t="s">
        <v>10</v>
      </c>
    </row>
    <row r="234" spans="1:4" ht="15.75">
      <c r="A234" s="6" t="s">
        <v>225</v>
      </c>
      <c r="B234" s="1" t="s">
        <v>105</v>
      </c>
      <c r="C234" s="1" t="s">
        <v>73</v>
      </c>
      <c r="D234" s="21">
        <f>E231/E2</f>
        <v>3.8283240000000003</v>
      </c>
    </row>
    <row r="235" spans="1:7" ht="31.5">
      <c r="A235" s="6" t="s">
        <v>226</v>
      </c>
      <c r="B235" s="1" t="s">
        <v>103</v>
      </c>
      <c r="C235" s="1" t="s">
        <v>67</v>
      </c>
      <c r="D235" s="1" t="s">
        <v>308</v>
      </c>
      <c r="E235" s="17">
        <f>F235</f>
        <v>7667.192120399999</v>
      </c>
      <c r="F235" s="17">
        <f>'[3]УК 2019'!$BO$19*12*E2</f>
        <v>7667.192120399999</v>
      </c>
      <c r="G235" s="17">
        <v>1257.9</v>
      </c>
    </row>
    <row r="236" spans="1:4" ht="15.75">
      <c r="A236" s="6" t="s">
        <v>223</v>
      </c>
      <c r="B236" s="1" t="s">
        <v>104</v>
      </c>
      <c r="C236" s="1" t="s">
        <v>67</v>
      </c>
      <c r="D236" s="1" t="s">
        <v>24</v>
      </c>
    </row>
    <row r="237" spans="1:4" ht="15.75">
      <c r="A237" s="6" t="s">
        <v>227</v>
      </c>
      <c r="B237" s="1" t="s">
        <v>64</v>
      </c>
      <c r="C237" s="1" t="s">
        <v>67</v>
      </c>
      <c r="D237" s="1" t="s">
        <v>10</v>
      </c>
    </row>
    <row r="238" spans="1:4" ht="15.75">
      <c r="A238" s="6" t="s">
        <v>228</v>
      </c>
      <c r="B238" s="1" t="s">
        <v>105</v>
      </c>
      <c r="C238" s="1" t="s">
        <v>73</v>
      </c>
      <c r="D238" s="21">
        <f>E235/E2</f>
        <v>2.094804</v>
      </c>
    </row>
    <row r="239" spans="1:6" ht="31.5">
      <c r="A239" s="6" t="s">
        <v>229</v>
      </c>
      <c r="B239" s="1" t="s">
        <v>103</v>
      </c>
      <c r="C239" s="1" t="s">
        <v>67</v>
      </c>
      <c r="D239" s="1" t="s">
        <v>357</v>
      </c>
      <c r="E239" s="17">
        <v>19481.33</v>
      </c>
      <c r="F239" s="17">
        <f>'[3]УК 2019'!$BO$21*12*E2</f>
        <v>7724.8167348</v>
      </c>
    </row>
    <row r="240" spans="1:4" ht="15.75">
      <c r="A240" s="6" t="s">
        <v>230</v>
      </c>
      <c r="B240" s="1" t="s">
        <v>104</v>
      </c>
      <c r="C240" s="1" t="s">
        <v>67</v>
      </c>
      <c r="D240" s="1" t="s">
        <v>24</v>
      </c>
    </row>
    <row r="241" spans="1:4" ht="15.75">
      <c r="A241" s="6" t="s">
        <v>231</v>
      </c>
      <c r="B241" s="1" t="s">
        <v>64</v>
      </c>
      <c r="C241" s="1" t="s">
        <v>67</v>
      </c>
      <c r="D241" s="1" t="s">
        <v>10</v>
      </c>
    </row>
    <row r="242" spans="1:4" ht="15.75">
      <c r="A242" s="6" t="s">
        <v>232</v>
      </c>
      <c r="B242" s="1" t="s">
        <v>105</v>
      </c>
      <c r="C242" s="1" t="s">
        <v>73</v>
      </c>
      <c r="D242" s="21">
        <f>E239/E2</f>
        <v>5.32262233272315</v>
      </c>
    </row>
    <row r="243" spans="1:6" ht="31.5">
      <c r="A243" s="6" t="s">
        <v>233</v>
      </c>
      <c r="B243" s="1" t="s">
        <v>103</v>
      </c>
      <c r="C243" s="1" t="s">
        <v>67</v>
      </c>
      <c r="D243" s="1" t="s">
        <v>44</v>
      </c>
      <c r="E243" s="17">
        <v>7692.27</v>
      </c>
      <c r="F243" s="17">
        <f>'[3]УК 2019'!$BO$28*12*E2</f>
        <v>2521.2086436</v>
      </c>
    </row>
    <row r="244" spans="1:4" ht="15.75">
      <c r="A244" s="6" t="s">
        <v>234</v>
      </c>
      <c r="B244" s="1" t="s">
        <v>104</v>
      </c>
      <c r="C244" s="1" t="s">
        <v>67</v>
      </c>
      <c r="D244" s="1" t="s">
        <v>24</v>
      </c>
    </row>
    <row r="245" spans="1:4" ht="15.75">
      <c r="A245" s="6" t="s">
        <v>235</v>
      </c>
      <c r="B245" s="1" t="s">
        <v>64</v>
      </c>
      <c r="C245" s="1" t="s">
        <v>67</v>
      </c>
      <c r="D245" s="1" t="s">
        <v>10</v>
      </c>
    </row>
    <row r="246" spans="1:4" ht="15.75">
      <c r="A246" s="6" t="s">
        <v>236</v>
      </c>
      <c r="B246" s="1" t="s">
        <v>105</v>
      </c>
      <c r="C246" s="1" t="s">
        <v>73</v>
      </c>
      <c r="D246" s="21">
        <f>E243/E2</f>
        <v>2.101655692467419</v>
      </c>
    </row>
    <row r="247" spans="1:8" ht="31.5">
      <c r="A247" s="6" t="s">
        <v>421</v>
      </c>
      <c r="B247" s="1" t="s">
        <v>103</v>
      </c>
      <c r="C247" s="1" t="s">
        <v>67</v>
      </c>
      <c r="D247" s="1" t="s">
        <v>45</v>
      </c>
      <c r="E247" s="17">
        <f>F247</f>
        <v>6901.030707600001</v>
      </c>
      <c r="F247" s="17">
        <f>'[3]УК 2019'!$BO$27*12*E2</f>
        <v>6901.030707600001</v>
      </c>
      <c r="H247" s="17">
        <v>409.35</v>
      </c>
    </row>
    <row r="248" spans="1:6" ht="15.75">
      <c r="A248" s="6" t="s">
        <v>422</v>
      </c>
      <c r="B248" s="1" t="s">
        <v>104</v>
      </c>
      <c r="C248" s="1" t="s">
        <v>67</v>
      </c>
      <c r="D248" s="1" t="s">
        <v>24</v>
      </c>
      <c r="F248" s="17" t="s">
        <v>10</v>
      </c>
    </row>
    <row r="249" spans="1:4" ht="15.75">
      <c r="A249" s="6" t="s">
        <v>423</v>
      </c>
      <c r="B249" s="1" t="s">
        <v>64</v>
      </c>
      <c r="C249" s="1" t="s">
        <v>67</v>
      </c>
      <c r="D249" s="1" t="s">
        <v>10</v>
      </c>
    </row>
    <row r="250" spans="1:4" ht="15.75">
      <c r="A250" s="6" t="s">
        <v>424</v>
      </c>
      <c r="B250" s="1" t="s">
        <v>105</v>
      </c>
      <c r="C250" s="1" t="s">
        <v>73</v>
      </c>
      <c r="D250" s="21">
        <f>E247/E2</f>
        <v>1.8854760000000004</v>
      </c>
    </row>
    <row r="251" spans="1:7" ht="31.5">
      <c r="A251" s="6" t="s">
        <v>425</v>
      </c>
      <c r="B251" s="1" t="s">
        <v>103</v>
      </c>
      <c r="C251" s="1" t="s">
        <v>67</v>
      </c>
      <c r="D251" s="1" t="s">
        <v>46</v>
      </c>
      <c r="E251" s="17">
        <f>F251</f>
        <v>34868.821074</v>
      </c>
      <c r="F251" s="17">
        <f>'[3]УК 2019'!$BO$24*12*E2</f>
        <v>34868.821074</v>
      </c>
      <c r="G251" s="17">
        <v>17538.71</v>
      </c>
    </row>
    <row r="252" spans="1:4" ht="15.75">
      <c r="A252" s="6" t="s">
        <v>426</v>
      </c>
      <c r="B252" s="1" t="s">
        <v>104</v>
      </c>
      <c r="C252" s="1" t="s">
        <v>67</v>
      </c>
      <c r="D252" s="1" t="s">
        <v>24</v>
      </c>
    </row>
    <row r="253" spans="1:4" ht="15.75">
      <c r="A253" s="6" t="s">
        <v>427</v>
      </c>
      <c r="B253" s="1" t="s">
        <v>64</v>
      </c>
      <c r="C253" s="1" t="s">
        <v>67</v>
      </c>
      <c r="D253" s="1" t="s">
        <v>10</v>
      </c>
    </row>
    <row r="254" spans="1:4" ht="15.75">
      <c r="A254" s="6" t="s">
        <v>428</v>
      </c>
      <c r="B254" s="1" t="s">
        <v>105</v>
      </c>
      <c r="C254" s="1" t="s">
        <v>73</v>
      </c>
      <c r="D254" s="21">
        <f>E251/E2</f>
        <v>9.52674</v>
      </c>
    </row>
    <row r="255" spans="1:5" ht="31.5">
      <c r="A255" s="6" t="s">
        <v>429</v>
      </c>
      <c r="B255" s="1" t="s">
        <v>103</v>
      </c>
      <c r="C255" s="1" t="s">
        <v>67</v>
      </c>
      <c r="D255" s="21" t="s">
        <v>356</v>
      </c>
      <c r="E255" s="17">
        <v>0</v>
      </c>
    </row>
    <row r="256" spans="1:4" ht="15.75">
      <c r="A256" s="6" t="s">
        <v>430</v>
      </c>
      <c r="B256" s="1" t="s">
        <v>104</v>
      </c>
      <c r="C256" s="1" t="s">
        <v>67</v>
      </c>
      <c r="D256" s="21" t="s">
        <v>24</v>
      </c>
    </row>
    <row r="257" spans="1:4" ht="15.75">
      <c r="A257" s="6" t="s">
        <v>431</v>
      </c>
      <c r="B257" s="1" t="s">
        <v>64</v>
      </c>
      <c r="C257" s="1" t="s">
        <v>67</v>
      </c>
      <c r="D257" s="21" t="s">
        <v>10</v>
      </c>
    </row>
    <row r="258" spans="1:4" ht="15.75">
      <c r="A258" s="6" t="s">
        <v>432</v>
      </c>
      <c r="B258" s="1" t="s">
        <v>105</v>
      </c>
      <c r="C258" s="1" t="s">
        <v>73</v>
      </c>
      <c r="D258" s="21">
        <f>E255/E2</f>
        <v>0</v>
      </c>
    </row>
    <row r="259" spans="1:4" ht="47.25">
      <c r="A259" s="18" t="s">
        <v>271</v>
      </c>
      <c r="B259" s="3" t="s">
        <v>101</v>
      </c>
      <c r="C259" s="3" t="s">
        <v>67</v>
      </c>
      <c r="D259" s="3" t="s">
        <v>47</v>
      </c>
    </row>
    <row r="260" spans="1:6" ht="18.75">
      <c r="A260" s="6" t="s">
        <v>237</v>
      </c>
      <c r="B260" s="1" t="s">
        <v>102</v>
      </c>
      <c r="C260" s="1" t="s">
        <v>73</v>
      </c>
      <c r="D260" s="1">
        <f>E261+E265+E269+E273+E277+E281+E285+E289+E293+E297</f>
        <v>37744.95693479999</v>
      </c>
      <c r="F260" s="12"/>
    </row>
    <row r="261" spans="1:5" ht="31.5">
      <c r="A261" s="6" t="s">
        <v>238</v>
      </c>
      <c r="B261" s="1" t="s">
        <v>103</v>
      </c>
      <c r="C261" s="1" t="s">
        <v>67</v>
      </c>
      <c r="D261" s="1" t="s">
        <v>48</v>
      </c>
      <c r="E261" s="17">
        <v>0</v>
      </c>
    </row>
    <row r="262" spans="1:4" ht="15.75">
      <c r="A262" s="6" t="s">
        <v>267</v>
      </c>
      <c r="B262" s="1" t="s">
        <v>104</v>
      </c>
      <c r="C262" s="1" t="s">
        <v>67</v>
      </c>
      <c r="D262" s="1" t="s">
        <v>24</v>
      </c>
    </row>
    <row r="263" spans="1:4" ht="15.75">
      <c r="A263" s="6" t="s">
        <v>239</v>
      </c>
      <c r="B263" s="1" t="s">
        <v>64</v>
      </c>
      <c r="C263" s="1" t="s">
        <v>67</v>
      </c>
      <c r="D263" s="1" t="s">
        <v>10</v>
      </c>
    </row>
    <row r="264" spans="1:4" ht="15.75">
      <c r="A264" s="6" t="s">
        <v>240</v>
      </c>
      <c r="B264" s="1" t="s">
        <v>105</v>
      </c>
      <c r="C264" s="1" t="s">
        <v>73</v>
      </c>
      <c r="D264" s="1">
        <v>0</v>
      </c>
    </row>
    <row r="265" spans="1:7" ht="31.5">
      <c r="A265" s="6" t="s">
        <v>241</v>
      </c>
      <c r="B265" s="1" t="s">
        <v>103</v>
      </c>
      <c r="C265" s="1" t="s">
        <v>67</v>
      </c>
      <c r="D265" s="1" t="s">
        <v>50</v>
      </c>
      <c r="E265" s="17">
        <f>F265</f>
        <v>8177.732149199999</v>
      </c>
      <c r="F265" s="17">
        <f>'[3]УК 2019'!$BO$11*12*E2</f>
        <v>8177.732149199999</v>
      </c>
      <c r="G265" s="17">
        <v>0</v>
      </c>
    </row>
    <row r="266" spans="1:4" ht="15.75">
      <c r="A266" s="6" t="s">
        <v>242</v>
      </c>
      <c r="B266" s="1" t="s">
        <v>104</v>
      </c>
      <c r="C266" s="1" t="s">
        <v>67</v>
      </c>
      <c r="D266" s="1" t="s">
        <v>24</v>
      </c>
    </row>
    <row r="267" spans="1:4" ht="15.75">
      <c r="A267" s="6" t="s">
        <v>243</v>
      </c>
      <c r="B267" s="1" t="s">
        <v>64</v>
      </c>
      <c r="C267" s="1" t="s">
        <v>67</v>
      </c>
      <c r="D267" s="1" t="s">
        <v>10</v>
      </c>
    </row>
    <row r="268" spans="1:4" ht="15.75">
      <c r="A268" s="6" t="s">
        <v>244</v>
      </c>
      <c r="B268" s="1" t="s">
        <v>105</v>
      </c>
      <c r="C268" s="1" t="s">
        <v>73</v>
      </c>
      <c r="D268" s="21">
        <f>E265/E2</f>
        <v>2.234292</v>
      </c>
    </row>
    <row r="269" spans="1:7" ht="31.5">
      <c r="A269" s="6" t="s">
        <v>245</v>
      </c>
      <c r="B269" s="1" t="s">
        <v>103</v>
      </c>
      <c r="C269" s="1" t="s">
        <v>67</v>
      </c>
      <c r="D269" s="1" t="s">
        <v>49</v>
      </c>
      <c r="E269" s="17">
        <f>F269</f>
        <v>6306.9964776</v>
      </c>
      <c r="F269" s="17">
        <f>'[3]УК 2019'!$BO$13*12*E2</f>
        <v>6306.9964776</v>
      </c>
      <c r="G269" s="17">
        <v>0</v>
      </c>
    </row>
    <row r="270" spans="1:4" ht="15.75">
      <c r="A270" s="6" t="s">
        <v>246</v>
      </c>
      <c r="B270" s="1" t="s">
        <v>104</v>
      </c>
      <c r="C270" s="1" t="s">
        <v>67</v>
      </c>
      <c r="D270" s="1" t="s">
        <v>24</v>
      </c>
    </row>
    <row r="271" spans="1:4" ht="15.75">
      <c r="A271" s="6" t="s">
        <v>247</v>
      </c>
      <c r="B271" s="1" t="s">
        <v>64</v>
      </c>
      <c r="C271" s="1" t="s">
        <v>67</v>
      </c>
      <c r="D271" s="1" t="s">
        <v>10</v>
      </c>
    </row>
    <row r="272" spans="1:4" ht="15.75">
      <c r="A272" s="6" t="s">
        <v>248</v>
      </c>
      <c r="B272" s="1" t="s">
        <v>105</v>
      </c>
      <c r="C272" s="1" t="s">
        <v>73</v>
      </c>
      <c r="D272" s="22">
        <f>E269/E2</f>
        <v>1.723176</v>
      </c>
    </row>
    <row r="273" spans="1:5" ht="31.5">
      <c r="A273" s="6" t="s">
        <v>249</v>
      </c>
      <c r="B273" s="1" t="s">
        <v>103</v>
      </c>
      <c r="C273" s="1" t="s">
        <v>67</v>
      </c>
      <c r="D273" s="1" t="s">
        <v>272</v>
      </c>
      <c r="E273" s="17">
        <v>0</v>
      </c>
    </row>
    <row r="274" spans="1:4" ht="15.75">
      <c r="A274" s="6" t="s">
        <v>250</v>
      </c>
      <c r="B274" s="1" t="s">
        <v>104</v>
      </c>
      <c r="C274" s="1" t="s">
        <v>67</v>
      </c>
      <c r="D274" s="1" t="s">
        <v>24</v>
      </c>
    </row>
    <row r="275" spans="1:4" ht="15.75">
      <c r="A275" s="6" t="s">
        <v>251</v>
      </c>
      <c r="B275" s="1" t="s">
        <v>64</v>
      </c>
      <c r="C275" s="1" t="s">
        <v>67</v>
      </c>
      <c r="D275" s="1" t="s">
        <v>10</v>
      </c>
    </row>
    <row r="276" spans="1:4" ht="15.75">
      <c r="A276" s="6" t="s">
        <v>252</v>
      </c>
      <c r="B276" s="1" t="s">
        <v>105</v>
      </c>
      <c r="C276" s="1" t="s">
        <v>73</v>
      </c>
      <c r="D276" s="1">
        <v>0</v>
      </c>
    </row>
    <row r="277" spans="1:7" ht="31.5">
      <c r="A277" s="6" t="s">
        <v>253</v>
      </c>
      <c r="B277" s="1" t="s">
        <v>103</v>
      </c>
      <c r="C277" s="1" t="s">
        <v>67</v>
      </c>
      <c r="D277" s="1" t="s">
        <v>321</v>
      </c>
      <c r="E277" s="17">
        <f>F277</f>
        <v>2955.1940207999996</v>
      </c>
      <c r="F277" s="17">
        <f>'[3]УК 2019'!$BO$9*12*E2</f>
        <v>2955.1940207999996</v>
      </c>
      <c r="G277" s="17">
        <v>1056.63</v>
      </c>
    </row>
    <row r="278" spans="1:4" ht="15.75">
      <c r="A278" s="6" t="s">
        <v>254</v>
      </c>
      <c r="B278" s="1" t="s">
        <v>104</v>
      </c>
      <c r="C278" s="1" t="s">
        <v>67</v>
      </c>
      <c r="D278" s="1" t="s">
        <v>24</v>
      </c>
    </row>
    <row r="279" spans="1:4" ht="15.75">
      <c r="A279" s="6" t="s">
        <v>255</v>
      </c>
      <c r="B279" s="1" t="s">
        <v>64</v>
      </c>
      <c r="C279" s="1" t="s">
        <v>67</v>
      </c>
      <c r="D279" s="1" t="s">
        <v>10</v>
      </c>
    </row>
    <row r="280" spans="1:4" ht="15.75">
      <c r="A280" s="6" t="s">
        <v>256</v>
      </c>
      <c r="B280" s="1" t="s">
        <v>105</v>
      </c>
      <c r="C280" s="1" t="s">
        <v>73</v>
      </c>
      <c r="D280" s="21">
        <f>E277/E2</f>
        <v>0.8074079999999999</v>
      </c>
    </row>
    <row r="281" spans="1:6" ht="31.5">
      <c r="A281" s="6" t="s">
        <v>257</v>
      </c>
      <c r="B281" s="1" t="s">
        <v>103</v>
      </c>
      <c r="C281" s="1" t="s">
        <v>67</v>
      </c>
      <c r="D281" s="1" t="s">
        <v>1</v>
      </c>
      <c r="E281" s="17">
        <v>0</v>
      </c>
      <c r="F281" s="17">
        <f>'[3]УК 2019'!$BO$8*12*E2</f>
        <v>25585.9436904</v>
      </c>
    </row>
    <row r="282" spans="1:4" ht="15.75">
      <c r="A282" s="6" t="s">
        <v>258</v>
      </c>
      <c r="B282" s="1" t="s">
        <v>104</v>
      </c>
      <c r="C282" s="1" t="s">
        <v>67</v>
      </c>
      <c r="D282" s="1" t="s">
        <v>24</v>
      </c>
    </row>
    <row r="283" spans="1:4" ht="15.75">
      <c r="A283" s="6" t="s">
        <v>259</v>
      </c>
      <c r="B283" s="1" t="s">
        <v>64</v>
      </c>
      <c r="C283" s="1" t="s">
        <v>67</v>
      </c>
      <c r="D283" s="1" t="s">
        <v>10</v>
      </c>
    </row>
    <row r="284" spans="1:4" ht="15.75">
      <c r="A284" s="6" t="s">
        <v>260</v>
      </c>
      <c r="B284" s="1" t="s">
        <v>105</v>
      </c>
      <c r="C284" s="1" t="s">
        <v>73</v>
      </c>
      <c r="D284" s="21">
        <f>E281/E2</f>
        <v>0</v>
      </c>
    </row>
    <row r="285" spans="1:7" ht="31.5">
      <c r="A285" s="6" t="s">
        <v>261</v>
      </c>
      <c r="B285" s="1" t="s">
        <v>103</v>
      </c>
      <c r="C285" s="1" t="s">
        <v>67</v>
      </c>
      <c r="D285" s="1" t="s">
        <v>0</v>
      </c>
      <c r="E285" s="17">
        <f>F285</f>
        <v>705.6819204000001</v>
      </c>
      <c r="F285" s="17">
        <f>'[3]УК 2019'!$BO$16*12*E2</f>
        <v>705.6819204000001</v>
      </c>
      <c r="G285" s="17">
        <v>0</v>
      </c>
    </row>
    <row r="286" spans="1:4" ht="15.75">
      <c r="A286" s="6" t="s">
        <v>262</v>
      </c>
      <c r="B286" s="1" t="s">
        <v>104</v>
      </c>
      <c r="C286" s="1" t="s">
        <v>67</v>
      </c>
      <c r="D286" s="1" t="s">
        <v>24</v>
      </c>
    </row>
    <row r="287" spans="1:4" ht="15.75">
      <c r="A287" s="6" t="s">
        <v>263</v>
      </c>
      <c r="B287" s="1" t="s">
        <v>64</v>
      </c>
      <c r="C287" s="1" t="s">
        <v>67</v>
      </c>
      <c r="D287" s="1" t="s">
        <v>10</v>
      </c>
    </row>
    <row r="288" spans="1:4" ht="15.75">
      <c r="A288" s="6" t="s">
        <v>264</v>
      </c>
      <c r="B288" s="1" t="s">
        <v>105</v>
      </c>
      <c r="C288" s="1" t="s">
        <v>73</v>
      </c>
      <c r="D288" s="21">
        <f>E285/E2</f>
        <v>0.19280400000000003</v>
      </c>
    </row>
    <row r="289" spans="1:7" ht="31.5">
      <c r="A289" s="6" t="s">
        <v>266</v>
      </c>
      <c r="B289" s="1" t="s">
        <v>103</v>
      </c>
      <c r="C289" s="1" t="s">
        <v>67</v>
      </c>
      <c r="D289" s="1" t="s">
        <v>51</v>
      </c>
      <c r="E289" s="17">
        <f>F289</f>
        <v>15365.260844400002</v>
      </c>
      <c r="F289" s="17">
        <f>'[3]УК 2019'!$BO$14*12*E2</f>
        <v>15365.260844400002</v>
      </c>
      <c r="G289" s="17">
        <v>0</v>
      </c>
    </row>
    <row r="290" spans="1:4" ht="15.75">
      <c r="A290" s="6" t="s">
        <v>268</v>
      </c>
      <c r="B290" s="1" t="s">
        <v>104</v>
      </c>
      <c r="C290" s="1" t="s">
        <v>67</v>
      </c>
      <c r="D290" s="1" t="s">
        <v>24</v>
      </c>
    </row>
    <row r="291" spans="1:4" ht="15.75">
      <c r="A291" s="6" t="s">
        <v>269</v>
      </c>
      <c r="B291" s="1" t="s">
        <v>64</v>
      </c>
      <c r="C291" s="1" t="s">
        <v>67</v>
      </c>
      <c r="D291" s="1" t="s">
        <v>10</v>
      </c>
    </row>
    <row r="292" spans="1:4" ht="15.75">
      <c r="A292" s="6" t="s">
        <v>270</v>
      </c>
      <c r="B292" s="1" t="s">
        <v>105</v>
      </c>
      <c r="C292" s="1" t="s">
        <v>73</v>
      </c>
      <c r="D292" s="21">
        <f>E289/E2</f>
        <v>4.198044</v>
      </c>
    </row>
    <row r="293" spans="1:7" ht="31.5">
      <c r="A293" s="6" t="s">
        <v>273</v>
      </c>
      <c r="B293" s="1" t="s">
        <v>103</v>
      </c>
      <c r="C293" s="1" t="s">
        <v>67</v>
      </c>
      <c r="D293" s="1" t="s">
        <v>52</v>
      </c>
      <c r="E293" s="17">
        <f>F293</f>
        <v>4234.0915224</v>
      </c>
      <c r="F293" s="17">
        <f>'[3]УК 2019'!$BO$17*12*E2</f>
        <v>4234.0915224</v>
      </c>
      <c r="G293" s="17">
        <v>0</v>
      </c>
    </row>
    <row r="294" spans="1:4" ht="15.75">
      <c r="A294" s="6" t="s">
        <v>274</v>
      </c>
      <c r="B294" s="1" t="s">
        <v>104</v>
      </c>
      <c r="C294" s="1" t="s">
        <v>67</v>
      </c>
      <c r="D294" s="1" t="s">
        <v>24</v>
      </c>
    </row>
    <row r="295" spans="1:4" ht="15.75">
      <c r="A295" s="6" t="s">
        <v>275</v>
      </c>
      <c r="B295" s="1" t="s">
        <v>64</v>
      </c>
      <c r="C295" s="1" t="s">
        <v>67</v>
      </c>
      <c r="D295" s="1" t="s">
        <v>10</v>
      </c>
    </row>
    <row r="296" spans="1:4" ht="15.75">
      <c r="A296" s="6" t="s">
        <v>276</v>
      </c>
      <c r="B296" s="1" t="s">
        <v>105</v>
      </c>
      <c r="C296" s="1" t="s">
        <v>73</v>
      </c>
      <c r="D296" s="21">
        <f>E293/E2</f>
        <v>1.156824</v>
      </c>
    </row>
    <row r="297" spans="1:6" ht="31.5">
      <c r="A297" s="6" t="s">
        <v>352</v>
      </c>
      <c r="B297" s="1" t="s">
        <v>103</v>
      </c>
      <c r="C297" s="1" t="s">
        <v>67</v>
      </c>
      <c r="D297" s="1" t="s">
        <v>53</v>
      </c>
      <c r="E297" s="17">
        <v>0</v>
      </c>
      <c r="F297" s="17" t="s">
        <v>316</v>
      </c>
    </row>
    <row r="298" spans="1:4" ht="15.75">
      <c r="A298" s="6" t="s">
        <v>353</v>
      </c>
      <c r="B298" s="1" t="s">
        <v>104</v>
      </c>
      <c r="C298" s="1" t="s">
        <v>67</v>
      </c>
      <c r="D298" s="1" t="s">
        <v>24</v>
      </c>
    </row>
    <row r="299" spans="1:4" ht="15.75">
      <c r="A299" s="6" t="s">
        <v>354</v>
      </c>
      <c r="B299" s="1" t="s">
        <v>64</v>
      </c>
      <c r="C299" s="1" t="s">
        <v>67</v>
      </c>
      <c r="D299" s="1" t="s">
        <v>309</v>
      </c>
    </row>
    <row r="300" spans="1:4" ht="15.75">
      <c r="A300" s="6" t="s">
        <v>355</v>
      </c>
      <c r="B300" s="1" t="s">
        <v>105</v>
      </c>
      <c r="C300" s="1" t="s">
        <v>73</v>
      </c>
      <c r="D300" s="21">
        <f>E297/E2</f>
        <v>0</v>
      </c>
    </row>
    <row r="301" spans="1:4" ht="15.75">
      <c r="A301" s="6"/>
      <c r="B301" s="3" t="s">
        <v>265</v>
      </c>
      <c r="C301" s="1" t="s">
        <v>73</v>
      </c>
      <c r="D301" s="13">
        <f>SUM(D28,D34,D60,D122,D128,D134,D140,D146,D156,D214,D260,D66,D100)</f>
        <v>553056.7857348</v>
      </c>
    </row>
    <row r="302" spans="1:4" ht="15.75">
      <c r="A302" s="20" t="s">
        <v>277</v>
      </c>
      <c r="B302" s="20"/>
      <c r="C302" s="20"/>
      <c r="D302" s="20"/>
    </row>
    <row r="303" spans="1:5" ht="15.75">
      <c r="A303" s="6" t="s">
        <v>278</v>
      </c>
      <c r="B303" s="1" t="s">
        <v>279</v>
      </c>
      <c r="C303" s="1" t="s">
        <v>280</v>
      </c>
      <c r="D303" s="27">
        <v>2</v>
      </c>
      <c r="E303" s="17" t="s">
        <v>445</v>
      </c>
    </row>
    <row r="304" spans="1:5" ht="15.75">
      <c r="A304" s="6" t="s">
        <v>281</v>
      </c>
      <c r="B304" s="1" t="s">
        <v>282</v>
      </c>
      <c r="C304" s="1" t="s">
        <v>280</v>
      </c>
      <c r="D304" s="27">
        <v>2</v>
      </c>
      <c r="E304" s="17" t="s">
        <v>445</v>
      </c>
    </row>
    <row r="305" spans="1:5" ht="15.75">
      <c r="A305" s="6" t="s">
        <v>283</v>
      </c>
      <c r="B305" s="1" t="s">
        <v>284</v>
      </c>
      <c r="C305" s="1" t="s">
        <v>280</v>
      </c>
      <c r="D305" s="1">
        <v>0</v>
      </c>
      <c r="E305" s="17" t="s">
        <v>445</v>
      </c>
    </row>
    <row r="306" spans="1:5" ht="15.75">
      <c r="A306" s="6" t="s">
        <v>285</v>
      </c>
      <c r="B306" s="1" t="s">
        <v>286</v>
      </c>
      <c r="C306" s="1" t="s">
        <v>73</v>
      </c>
      <c r="D306" s="16">
        <v>237.59</v>
      </c>
      <c r="E306" s="17" t="s">
        <v>445</v>
      </c>
    </row>
    <row r="307" spans="1:4" ht="15.75">
      <c r="A307" s="20" t="s">
        <v>287</v>
      </c>
      <c r="B307" s="20"/>
      <c r="C307" s="20"/>
      <c r="D307" s="20"/>
    </row>
    <row r="308" spans="1:5" ht="31.5">
      <c r="A308" s="6" t="s">
        <v>288</v>
      </c>
      <c r="B308" s="1" t="s">
        <v>72</v>
      </c>
      <c r="C308" s="1" t="s">
        <v>73</v>
      </c>
      <c r="D308" s="1">
        <v>0</v>
      </c>
      <c r="E308" s="17" t="s">
        <v>360</v>
      </c>
    </row>
    <row r="309" spans="1:5" ht="31.5">
      <c r="A309" s="6" t="s">
        <v>289</v>
      </c>
      <c r="B309" s="1" t="s">
        <v>74</v>
      </c>
      <c r="C309" s="1" t="s">
        <v>73</v>
      </c>
      <c r="D309" s="1">
        <v>0</v>
      </c>
      <c r="E309" s="17" t="s">
        <v>360</v>
      </c>
    </row>
    <row r="310" spans="1:5" ht="31.5">
      <c r="A310" s="6" t="s">
        <v>290</v>
      </c>
      <c r="B310" s="1" t="s">
        <v>76</v>
      </c>
      <c r="C310" s="1" t="s">
        <v>73</v>
      </c>
      <c r="D310" s="1">
        <v>0</v>
      </c>
      <c r="E310" s="17" t="s">
        <v>360</v>
      </c>
    </row>
    <row r="311" spans="1:5" ht="31.5">
      <c r="A311" s="6" t="s">
        <v>291</v>
      </c>
      <c r="B311" s="1" t="s">
        <v>96</v>
      </c>
      <c r="C311" s="1" t="s">
        <v>73</v>
      </c>
      <c r="D311" s="1">
        <v>0</v>
      </c>
      <c r="E311" s="17" t="s">
        <v>360</v>
      </c>
    </row>
    <row r="312" spans="1:5" ht="31.5">
      <c r="A312" s="6" t="s">
        <v>292</v>
      </c>
      <c r="B312" s="1" t="s">
        <v>293</v>
      </c>
      <c r="C312" s="1" t="s">
        <v>73</v>
      </c>
      <c r="D312" s="1">
        <v>0</v>
      </c>
      <c r="E312" s="17" t="s">
        <v>360</v>
      </c>
    </row>
    <row r="313" spans="1:5" ht="31.5">
      <c r="A313" s="6" t="s">
        <v>294</v>
      </c>
      <c r="B313" s="1" t="s">
        <v>98</v>
      </c>
      <c r="C313" s="1" t="s">
        <v>73</v>
      </c>
      <c r="D313" s="1">
        <v>0</v>
      </c>
      <c r="E313" s="17" t="s">
        <v>360</v>
      </c>
    </row>
    <row r="314" spans="1:5" ht="15.75">
      <c r="A314" s="20" t="s">
        <v>295</v>
      </c>
      <c r="B314" s="20"/>
      <c r="C314" s="20"/>
      <c r="D314" s="20"/>
      <c r="E314" s="9"/>
    </row>
    <row r="315" spans="1:5" ht="31.5">
      <c r="A315" s="6" t="s">
        <v>296</v>
      </c>
      <c r="B315" s="1" t="s">
        <v>279</v>
      </c>
      <c r="C315" s="1" t="s">
        <v>280</v>
      </c>
      <c r="D315" s="1">
        <v>0</v>
      </c>
      <c r="E315" s="17" t="s">
        <v>360</v>
      </c>
    </row>
    <row r="316" spans="1:5" ht="31.5">
      <c r="A316" s="6" t="s">
        <v>297</v>
      </c>
      <c r="B316" s="1" t="s">
        <v>282</v>
      </c>
      <c r="C316" s="1" t="s">
        <v>280</v>
      </c>
      <c r="D316" s="1">
        <v>0</v>
      </c>
      <c r="E316" s="17" t="s">
        <v>360</v>
      </c>
    </row>
    <row r="317" spans="1:5" ht="31.5">
      <c r="A317" s="6" t="s">
        <v>298</v>
      </c>
      <c r="B317" s="1" t="s">
        <v>299</v>
      </c>
      <c r="C317" s="1" t="s">
        <v>280</v>
      </c>
      <c r="D317" s="1">
        <v>0</v>
      </c>
      <c r="E317" s="17" t="s">
        <v>360</v>
      </c>
    </row>
    <row r="318" spans="1:5" ht="31.5">
      <c r="A318" s="6" t="s">
        <v>300</v>
      </c>
      <c r="B318" s="1" t="s">
        <v>286</v>
      </c>
      <c r="C318" s="1" t="s">
        <v>73</v>
      </c>
      <c r="D318" s="1">
        <v>0</v>
      </c>
      <c r="E318" s="17" t="s">
        <v>360</v>
      </c>
    </row>
    <row r="319" spans="1:4" ht="15.75">
      <c r="A319" s="20" t="s">
        <v>301</v>
      </c>
      <c r="B319" s="20"/>
      <c r="C319" s="20"/>
      <c r="D319" s="20"/>
    </row>
    <row r="320" spans="1:5" ht="15.75">
      <c r="A320" s="6" t="s">
        <v>302</v>
      </c>
      <c r="B320" s="1" t="s">
        <v>303</v>
      </c>
      <c r="C320" s="1" t="s">
        <v>280</v>
      </c>
      <c r="D320" s="1">
        <v>6</v>
      </c>
      <c r="E320" s="17" t="s">
        <v>359</v>
      </c>
    </row>
    <row r="321" spans="1:5" ht="15.75">
      <c r="A321" s="6" t="s">
        <v>304</v>
      </c>
      <c r="B321" s="1" t="s">
        <v>305</v>
      </c>
      <c r="C321" s="1" t="s">
        <v>280</v>
      </c>
      <c r="D321" s="1">
        <v>0</v>
      </c>
      <c r="E321" s="17" t="s">
        <v>359</v>
      </c>
    </row>
    <row r="322" spans="1:5" ht="31.5">
      <c r="A322" s="6" t="s">
        <v>306</v>
      </c>
      <c r="B322" s="1" t="s">
        <v>307</v>
      </c>
      <c r="C322" s="1" t="s">
        <v>73</v>
      </c>
      <c r="D322" s="1">
        <v>37400</v>
      </c>
      <c r="E322" s="17" t="s">
        <v>359</v>
      </c>
    </row>
  </sheetData>
  <sheetProtection password="CC29" sheet="1" objects="1" scenarios="1"/>
  <mergeCells count="8">
    <mergeCell ref="F147:F148"/>
    <mergeCell ref="A319:D319"/>
    <mergeCell ref="A2:D2"/>
    <mergeCell ref="A26:D26"/>
    <mergeCell ref="A8:D8"/>
    <mergeCell ref="A302:D302"/>
    <mergeCell ref="A307:D307"/>
    <mergeCell ref="A314:D31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2020-03-26T10:52:21Z</dcterms:modified>
  <cp:category/>
  <cp:version/>
  <cp:contentType/>
  <cp:contentStatus/>
</cp:coreProperties>
</file>