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<sst xmlns="http://schemas.openxmlformats.org/spreadsheetml/2006/main" count="971" uniqueCount="387">
  <si>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</si>
  <si>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</si>
  <si>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</si>
  <si>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</si>
  <si>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</si>
  <si>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</si>
  <si>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</si>
  <si>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</si>
  <si>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</si>
  <si>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</si>
  <si>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</si>
  <si>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</si>
  <si>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</si>
  <si>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</si>
  <si>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</si>
  <si>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</si>
  <si>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</si>
  <si>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</si>
  <si>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</si>
  <si>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</si>
  <si>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</si>
  <si>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</si>
  <si>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</si>
  <si>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</si>
  <si>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</si>
  <si>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</si>
  <si>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</si>
  <si>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</si>
  <si>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</si>
  <si>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</si>
  <si>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</si>
  <si>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</si>
  <si>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</si>
  <si>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</si>
  <si>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</si>
  <si>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</si>
  <si>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</si>
  <si>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</si>
  <si>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</si>
  <si>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</si>
  <si>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</si>
  <si>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</si>
  <si>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</si>
  <si>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</si>
  <si>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</si>
  <si>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</si>
  <si>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</si>
  <si>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</si>
  <si>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</si>
  <si>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</si>
  <si>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</si>
  <si>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</si>
  <si>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</si>
  <si>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</si>
  <si>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</si>
  <si>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</si>
  <si>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</si>
  <si>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</si>
  <si>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</si>
  <si>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</si>
  <si>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</si>
  <si>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</si>
  <si>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</si>
  <si>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</si>
  <si>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</si>
  <si>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</si>
  <si>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</si>
  <si>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</si>
  <si>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</si>
  <si>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</si>
  <si>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</si>
  <si>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</si>
  <si>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</si>
  <si>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</si>
  <si>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</si>
  <si>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</si>
  <si>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</si>
  <si>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</si>
  <si>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</si>
  <si>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</si>
  <si>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</si>
  <si>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</si>
  <si>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</si>
  <si>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</si>
  <si>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</si>
  <si>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</si>
  <si>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</si>
  <si>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</si>
  <si>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</si>
  <si>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</si>
  <si>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</si>
  <si>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</si>
  <si>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</si>
  <si>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</si>
  <si>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</si>
  <si>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</si>
  <si>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</si>
  <si>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</si>
  <si>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</si>
  <si>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</si>
  <si>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</si>
  <si>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</si>
  <si>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</si>
  <si>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</si>
  <si>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</si>
  <si>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</si>
  <si>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</si>
  <si>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</si>
  <si>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</si>
  <si>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</si>
  <si>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</si>
  <si>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</si>
  <si>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</si>
  <si>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</si>
  <si>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</si>
  <si>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</si>
  <si>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</si>
  <si>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</si>
  <si>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</si>
  <si>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</si>
  <si>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</si>
  <si>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</si>
  <si>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</si>
  <si>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</si>
  <si>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</si>
  <si>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</si>
  <si>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</si>
  <si>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</si>
  <si>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</si>
  <si>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</si>
  <si>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</si>
  <si>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</si>
  <si>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</si>
  <si>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</si>
  <si>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</si>
  <si>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</si>
  <si>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</si>
  <si>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</si>
  <si>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</si>
  <si>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</si>
  <si>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</si>
  <si>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</si>
  <si>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</si>
  <si>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</si>
  <si>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</si>
  <si>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</si>
  <si>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</si>
  <si>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</si>
  <si>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</si>
  <si>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</si>
  <si>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</si>
  <si>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</si>
  <si>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</si>
  <si>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</si>
  <si>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</si>
  <si>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</si>
  <si>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</si>
  <si>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</si>
  <si>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</si>
  <si>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</si>
  <si>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</si>
  <si>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</si>
  <si>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</si>
  <si>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</si>
  <si>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</si>
  <si>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</si>
  <si>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</si>
  <si>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</si>
  <si>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</si>
  <si>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</si>
  <si>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</si>
  <si>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</si>
  <si>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</si>
  <si>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</si>
  <si>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</si>
  <si>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</si>
  <si>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</si>
  <si>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</si>
  <si>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</si>
  <si>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</si>
  <si>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</si>
  <si>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</si>
  <si>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</si>
  <si>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</si>
  <si>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</si>
  <si>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</si>
  <si>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</si>
  <si>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</si>
  <si>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</si>
  <si>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</si>
  <si>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</si>
  <si>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</si>
  <si>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</si>
  <si>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</si>
  <si>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</si>
  <si>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</si>
  <si>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</si>
  <si>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</si>
  <si>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</si>
  <si>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</si>
  <si>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</si>
  <si>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</si>
  <si>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</si>
  <si>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</si>
  <si>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</si>
  <si>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</si>
  <si>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</si>
  <si>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</si>
  <si>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</si>
  <si>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</si>
  <si>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</si>
  <si>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</si>
  <si>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</si>
  <si>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</si>
  <si>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</si>
  <si>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</si>
  <si>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</si>
  <si>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</si>
  <si>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</si>
  <si>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</si>
  <si>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</si>
  <si>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</si>
  <si>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</si>
  <si>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</si>
  <si>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</si>
  <si>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</si>
  <si>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</si>
  <si>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</si>
  <si>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</si>
  <si>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</si>
  <si>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</si>
  <si>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</si>
  <si>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</si>
  <si>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</si>
  <si>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</si>
  <si>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</si>
  <si>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</si>
  <si>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</si>
  <si>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</si>
  <si>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</si>
  <si>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</si>
  <si>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</si>
  <si>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</si>
  <si>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</si>
  <si>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</si>
  <si>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</si>
  <si>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</si>
  <si>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</si>
  <si>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</si>
  <si>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</si>
  <si>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</si>
  <si>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</si>
  <si>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</si>
  <si>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</si>
  <si>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</si>
  <si>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</si>
  <si>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</si>
  <si>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</si>
  <si>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</si>
  <si>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</si>
  <si>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</si>
  <si>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</si>
  <si>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</si>
  <si>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</si>
  <si>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</si>
  <si>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</si>
  <si>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</si>
  <si>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</si>
  <si>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</si>
  <si>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</si>
  <si>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</si>
  <si>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</si>
  <si>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</si>
  <si>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</si>
  <si>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</si>
  <si>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</si>
  <si>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</si>
  <si>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</si>
  <si>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</si>
  <si>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</si>
  <si>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</si>
  <si>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</si>
  <si>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</si>
  <si>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</si>
  <si>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</si>
  <si>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</si>
  <si>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</si>
  <si>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</si>
  <si>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</si>
  <si>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</si>
  <si>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</si>
  <si>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</si>
  <si>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</si>
  <si>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</si>
  <si>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</si>
  <si>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</si>
  <si>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</si>
  <si>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</si>
  <si>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</si>
  <si>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</si>
  <si>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</si>
  <si>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</si>
  <si>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</si>
  <si>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</si>
  <si>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</si>
  <si>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</si>
  <si>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</si>
  <si>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</si>
  <si>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</si>
  <si>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</si>
  <si>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</si>
  <si>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</si>
  <si>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</si>
  <si>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</si>
  <si>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</si>
  <si>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</si>
  <si>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</si>
  <si>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</si>
  <si>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</si>
  <si>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</si>
  <si>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</si>
  <si>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</si>
  <si>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</si>
  <si>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</si>
  <si>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</si>
  <si>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</si>
  <si>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</si>
  <si>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</si>
  <si>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</si>
  <si>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</si>
  <si>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</si>
  <si>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</si>
  <si>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</si>
  <si>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</si>
  <si>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</si>
  <si>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</si>
  <si>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</si>
  <si>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</si>
  <si>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</si>
  <si>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</si>
  <si>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</si>
  <si>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</si>
  <si>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</si>
  <si>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</si>
  <si>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</si>
  <si>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</si>
  <si>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</si>
  <si>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</si>
  <si>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</si>
  <si>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</si>
  <si>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</si>
  <si>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</si>
  <si>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</si>
  <si>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</si>
  <si>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</si>
  <si>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</si>
  <si>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</si>
  <si>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</si>
  <si>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</si>
  <si>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</si>
  <si>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</si>
  <si>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</si>
  <si>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</si>
  <si>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</si>
  <si>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</si>
  <si>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</si>
  <si>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</si>
  <si>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</si>
  <si>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</si>
  <si>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</si>
  <si>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</si>
  <si>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</si>
  <si>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</si>
  <si>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</si>
  <si>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</si>
  <si>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</si>
  <si>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</si>
  <si>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</si>
  <si>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</si>
  <si>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</si>
  <si>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</si>
  <si>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</si>
  <si>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</si>
  <si>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</si>
  <si>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</si>
  <si>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8  ул. Семашко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</si>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</sst>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8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5">
          <cell r="I75">
            <v>629.03</v>
          </cell>
          <cell r="M75">
            <v>29518.82</v>
          </cell>
          <cell r="P75">
            <v>25617.384000000002</v>
          </cell>
          <cell r="U75">
            <v>29065.878</v>
          </cell>
          <cell r="V75">
            <v>14325.93</v>
          </cell>
          <cell r="Z75">
            <v>31036.446</v>
          </cell>
          <cell r="AA75">
            <v>6</v>
          </cell>
          <cell r="AB75">
            <v>6</v>
          </cell>
          <cell r="AD75">
            <v>-3690.4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-33746.19299999997</v>
          </cell>
        </row>
        <row r="25">
          <cell r="D25">
            <v>21638.64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T122">
            <v>159527.02663799998</v>
          </cell>
        </row>
        <row r="123">
          <cell r="AT123">
            <v>221838.2593680001</v>
          </cell>
        </row>
        <row r="124">
          <cell r="AT124">
            <v>41592.5268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T3">
            <v>2828.5</v>
          </cell>
        </row>
        <row r="37">
          <cell r="AT37">
            <v>0.125102</v>
          </cell>
        </row>
        <row r="41">
          <cell r="AT41">
            <v>0.166813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A169" sqref="A16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385</v>
      </c>
      <c r="B2" s="46"/>
      <c r="C2" s="46"/>
      <c r="D2" s="46"/>
      <c r="E2" s="5">
        <v>2828.5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6" ht="23.25" customHeight="1">
      <c r="A10" s="7" t="s">
        <v>61</v>
      </c>
      <c r="B10" s="8" t="s">
        <v>77</v>
      </c>
      <c r="C10" s="8" t="s">
        <v>76</v>
      </c>
      <c r="D10" s="36">
        <f>'[2]по форме'!$D$24</f>
        <v>-33746.19299999997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21638.64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422957.81280600006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'[3]ук(2016)'!$AT$123</f>
        <v>221838.2593680001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'[3]ук(2016)'!$AT$122</f>
        <v>159527.02663799998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'[3]ук(2016)'!$AT$124</f>
        <v>41592.5268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389748.59280600003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D12-D25+D260+D276</f>
        <v>389748.59280600003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356002.39980600006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2017'!$I$75</f>
        <v>629.03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D22-D255</f>
        <v>-20852.953123999934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2017'!$M$75</f>
        <v>29518.82</v>
      </c>
      <c r="E25" s="1">
        <f>21638.64</f>
        <v>21638.64</v>
      </c>
    </row>
    <row r="26" spans="1:22" s="11" customFormat="1" ht="35.25" customHeight="1">
      <c r="A26" s="47" t="s">
        <v>105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29065.878</v>
      </c>
      <c r="E28" s="30">
        <f>'[1]Управл 2017'!$U$75</f>
        <v>29065.878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9">
        <f>E28/E2</f>
        <v>10.276074951387661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0">
        <f>E35+E39+E43+E47+E51+E55</f>
        <v>35496.88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1832.87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33">
        <f>E35/E2</f>
        <v>0.6480007070885628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4">
        <v>875.7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33">
        <f>E39/E2</f>
        <v>0.3095987272405869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f>9274.78</f>
        <v>9274.78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0">
        <f>E43/E2</f>
        <v>3.279045430440163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4">
        <f>23513.53</f>
        <v>23513.53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33">
        <f>E47/E2</f>
        <v>8.313074067526957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33" t="s">
        <v>330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33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348</v>
      </c>
      <c r="B53" s="9" t="s">
        <v>67</v>
      </c>
      <c r="C53" s="9" t="s">
        <v>70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33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350</v>
      </c>
      <c r="B55" s="9" t="s">
        <v>109</v>
      </c>
      <c r="C55" s="9" t="s">
        <v>70</v>
      </c>
      <c r="D55" s="33" t="s">
        <v>329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33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352</v>
      </c>
      <c r="B57" s="9" t="s">
        <v>67</v>
      </c>
      <c r="C57" s="9" t="s">
        <v>70</v>
      </c>
      <c r="D57" s="33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33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25617.384000000002</v>
      </c>
      <c r="E60" s="31">
        <f>'[1]Управл 2017'!$P$75</f>
        <v>25617.384000000002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9.056879618172177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380</v>
      </c>
      <c r="E65" s="21">
        <v>16200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33">
        <f>E65</f>
        <v>16200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380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1">
        <f>E65/E2</f>
        <v>5.7274173590242174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41592.53</v>
      </c>
      <c r="E72" s="21">
        <v>41592.53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1">
        <f>E72/E2</f>
        <v>14.7048011313417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6368.85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4">
        <f>6368.85</f>
        <v>6368.85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1">
        <f>E79/E2</f>
        <v>2.2516704967297154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v>572.21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572.21</v>
      </c>
      <c r="E84" s="34"/>
      <c r="F84" s="34">
        <v>36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1">
        <f>E83/F84</f>
        <v>15.894722222222223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45362.376000000004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1">
        <f>'[1]Управл 2017'!$V$75</f>
        <v>14325.93</v>
      </c>
      <c r="F91" s="21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1">
        <f>E91/E2</f>
        <v>5.0648506275411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1">
        <f>'[1]Управл 2017'!$Z$75</f>
        <v>31036.446</v>
      </c>
      <c r="F95" s="21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1">
        <f>E95/E2</f>
        <v>10.972757998939366</v>
      </c>
      <c r="E98" s="21"/>
      <c r="F98" s="21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270.54</v>
      </c>
      <c r="E100" s="34"/>
      <c r="F100" s="9">
        <v>501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1">
        <f>E101/F100</f>
        <v>0</v>
      </c>
      <c r="E104" s="34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270.54</v>
      </c>
      <c r="F105" s="9">
        <f>F100</f>
        <v>501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1">
        <f>E105/F105</f>
        <v>0.54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33">
        <f>E111+E115+E123+E127+E131+E135+E139+E143+E147+E151+E155+E159+E163+E119</f>
        <v>69018.52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1412.84</f>
        <v>1412.84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1">
        <f>E111/E2</f>
        <v>0.49950150256319603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2">
        <f>4047.58</f>
        <v>4047.58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1">
        <f>E115/E2</f>
        <v>1.430998762595015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1" t="s">
        <v>386</v>
      </c>
      <c r="E119" s="34">
        <f>1355.56</f>
        <v>1355.56</v>
      </c>
      <c r="F119" s="32"/>
      <c r="G119" s="32"/>
      <c r="H119" s="32"/>
      <c r="I119" s="32"/>
      <c r="J119" s="32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4"/>
      <c r="F120" s="32"/>
      <c r="G120" s="32"/>
      <c r="H120" s="32"/>
      <c r="I120" s="32"/>
      <c r="J120" s="32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4"/>
      <c r="F121" s="32"/>
      <c r="G121" s="32"/>
      <c r="H121" s="32"/>
      <c r="I121" s="32"/>
      <c r="J121" s="32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0.47925048612338694</v>
      </c>
      <c r="E122" s="34"/>
      <c r="F122" s="32"/>
      <c r="G122" s="32"/>
      <c r="H122" s="32"/>
      <c r="I122" s="32"/>
      <c r="J122" s="32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2203.83</f>
        <v>2203.83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1">
        <f>E123/E2</f>
        <v>0.779151493724589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22651.39</f>
        <v>22651.39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1">
        <f>E127/E2</f>
        <v>8.008269400742442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7776.8+9342.78</f>
        <v>17119.58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1">
        <f>E131/E2</f>
        <v>6.052529609333569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f>9633.87</f>
        <v>9633.87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1">
        <f>E135/E2</f>
        <v>3.4059996464557187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4890.48</f>
        <v>4890.48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1">
        <f>E139/E2</f>
        <v>1.7290012374049848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2806.44</f>
        <v>2806.44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1">
        <f>E143/E2</f>
        <v>0.9922008131518473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4">
        <f>2896.95</f>
        <v>2896.95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1">
        <f>E147/E2</f>
        <v>1.0242001060632844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1" t="s">
        <v>335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1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1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1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1" t="s">
        <v>337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1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1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1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1" t="s">
        <v>334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1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1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1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4">
        <v>0</v>
      </c>
      <c r="F163" s="26"/>
      <c r="G163" s="27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4"/>
      <c r="F164" s="2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1">
        <f>E163/E2</f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E169+E173+E177+E181+E185+E189+E193+E197+E201+E205+E209</f>
        <v>104064.67493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1">
        <f>E169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381</v>
      </c>
      <c r="E173" s="31">
        <f>('[4]ук(2016)'!$AT$37+'[4]ук(2016)'!$AT$41)*12*'[4]ук(2016)'!$AT$3</f>
        <v>9908.17893</v>
      </c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4954.089465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8975.77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1">
        <f>E177/E2</f>
        <v>3.1733321548523956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1178.18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1">
        <f>E181/E2</f>
        <v>0.416538801484886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f>7560.03+4788.28</f>
        <v>12348.31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1">
        <f>E185/E2</f>
        <v>4.365674385716811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4">
        <v>1510.05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1">
        <f>E189/E2</f>
        <v>0.5338695421601556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/>
      <c r="B193" s="9" t="s">
        <v>109</v>
      </c>
      <c r="C193" s="9" t="s">
        <v>70</v>
      </c>
      <c r="D193" s="9" t="s">
        <v>379</v>
      </c>
      <c r="E193" s="34">
        <v>10761.1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/>
      <c r="B194" s="9" t="s">
        <v>110</v>
      </c>
      <c r="C194" s="9" t="s">
        <v>70</v>
      </c>
      <c r="D194" s="9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/>
      <c r="B195" s="9" t="s">
        <v>67</v>
      </c>
      <c r="C195" s="9" t="s">
        <v>70</v>
      </c>
      <c r="D195" s="9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/>
      <c r="B196" s="9" t="s">
        <v>111</v>
      </c>
      <c r="C196" s="9" t="s">
        <v>76</v>
      </c>
      <c r="D196" s="41">
        <f>E193/E2</f>
        <v>3.804525366802192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4">
        <v>7131.47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1">
        <f>E197/E2</f>
        <v>2.5212904366271878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4">
        <v>204.67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4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1">
        <f>E201/E2</f>
        <v>0.07235990807848683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4">
        <v>49898.52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1">
        <f>E205/E2</f>
        <v>17.64133639738377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31.5">
      <c r="A209" s="23"/>
      <c r="B209" s="9" t="s">
        <v>109</v>
      </c>
      <c r="C209" s="9" t="s">
        <v>70</v>
      </c>
      <c r="D209" s="41" t="s">
        <v>378</v>
      </c>
      <c r="E209" s="34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47.25">
      <c r="A213" s="35" t="s">
        <v>287</v>
      </c>
      <c r="B213" s="20" t="s">
        <v>107</v>
      </c>
      <c r="C213" s="20" t="s">
        <v>70</v>
      </c>
      <c r="D213" s="20" t="s">
        <v>50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3225.51</v>
      </c>
      <c r="E214" s="34"/>
      <c r="F214" s="28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1">
        <f>E219/E2</f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1">
        <f>E223/E2</f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4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4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1">
        <f>E231/E2</f>
        <v>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1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1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4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1">
        <f>E243/E2</f>
        <v>0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4">
        <v>3225.51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1">
        <f>E247/E2</f>
        <v>1.1403606151670498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4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41">
        <f>E251/E2</f>
        <v>0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1" customFormat="1" ht="15.75">
      <c r="A255" s="23"/>
      <c r="B255" s="20" t="s">
        <v>281</v>
      </c>
      <c r="C255" s="9" t="s">
        <v>76</v>
      </c>
      <c r="D255" s="29">
        <f>SUM(D90,D28,D34,D60,D66,D72,D78,D84,D100,D110,D168,D214)</f>
        <v>376855.35293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45" t="s">
        <v>293</v>
      </c>
      <c r="B256" s="45"/>
      <c r="C256" s="45"/>
      <c r="D256" s="45"/>
    </row>
    <row r="257" spans="1:4" ht="15.75">
      <c r="A257" s="7" t="s">
        <v>294</v>
      </c>
      <c r="B257" s="8" t="s">
        <v>295</v>
      </c>
      <c r="C257" s="8" t="s">
        <v>296</v>
      </c>
      <c r="D257" s="43">
        <f>'[1]Управл 2017'!$AA$75</f>
        <v>6</v>
      </c>
    </row>
    <row r="258" spans="1:4" ht="15.75">
      <c r="A258" s="7" t="s">
        <v>297</v>
      </c>
      <c r="B258" s="8" t="s">
        <v>298</v>
      </c>
      <c r="C258" s="8" t="s">
        <v>296</v>
      </c>
      <c r="D258" s="43">
        <f>'[1]Управл 2017'!$AB$75</f>
        <v>6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7">
        <f>'[1]Управл 2017'!$AD$75</f>
        <v>-3690.4</v>
      </c>
    </row>
    <row r="261" spans="1:4" ht="15.75">
      <c r="A261" s="45" t="s">
        <v>303</v>
      </c>
      <c r="B261" s="45"/>
      <c r="C261" s="45"/>
      <c r="D261" s="45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311</v>
      </c>
      <c r="B268" s="45"/>
      <c r="C268" s="45"/>
      <c r="D268" s="45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5" t="s">
        <v>317</v>
      </c>
      <c r="B273" s="45"/>
      <c r="C273" s="45"/>
      <c r="D273" s="45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2019-03-30T12:50:06Z</dcterms:modified>
  <cp:category/>
  <cp:version/>
  <cp:contentType/>
  <cp:contentStatus/>
</cp:coreProperties>
</file>