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<sst xmlns="http://schemas.openxmlformats.org/spreadsheetml/2006/main" count="960" uniqueCount="388">
  <si>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</si>
  <si>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</si>
  <si>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</si>
  <si>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</si>
  <si>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</si>
  <si>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</si>
  <si>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</si>
  <si>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</si>
  <si>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</si>
  <si>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</si>
  <si>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</si>
  <si>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</si>
  <si>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</si>
  <si>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</si>
  <si>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</si>
  <si>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</si>
  <si>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</si>
  <si>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</si>
  <si>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</si>
  <si>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</si>
  <si>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</si>
  <si>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</si>
  <si>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</si>
  <si>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</si>
  <si>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</si>
  <si>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</si>
  <si>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</si>
  <si>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</si>
  <si>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</si>
  <si>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</si>
  <si>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</si>
  <si>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</si>
  <si>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</si>
  <si>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</si>
  <si>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</si>
  <si>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</si>
  <si>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</si>
  <si>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</si>
  <si>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</si>
  <si>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</si>
  <si>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</si>
  <si>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</si>
  <si>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</si>
  <si>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</si>
  <si>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</si>
  <si>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</si>
  <si>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</si>
  <si>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</si>
  <si>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</si>
  <si>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</si>
  <si>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</si>
  <si>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</si>
  <si>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</si>
  <si>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</si>
  <si>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</si>
  <si>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</si>
  <si>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</si>
  <si>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</si>
  <si>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</si>
  <si>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</si>
  <si>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</si>
  <si>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</si>
  <si>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</si>
  <si>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</si>
  <si>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</si>
  <si>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</si>
  <si>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</si>
  <si>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</si>
  <si>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</si>
  <si>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</si>
  <si>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</si>
  <si>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</si>
  <si>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</si>
  <si>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</si>
  <si>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</si>
  <si>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</si>
  <si>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</si>
  <si>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</si>
  <si>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</si>
  <si>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</si>
  <si>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</si>
  <si>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</si>
  <si>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</si>
  <si>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</si>
  <si>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</si>
  <si>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</si>
  <si>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</si>
  <si>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</si>
  <si>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</si>
  <si>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</si>
  <si>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</si>
  <si>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</si>
  <si>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</si>
  <si>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</si>
  <si>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</si>
  <si>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</si>
  <si>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</si>
  <si>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</si>
  <si>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</si>
  <si>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</si>
  <si>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</si>
  <si>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</si>
  <si>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</si>
  <si>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</si>
  <si>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</si>
  <si>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</si>
  <si>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</si>
  <si>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</si>
  <si>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</si>
  <si>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</si>
  <si>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</si>
  <si>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</si>
  <si>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</si>
  <si>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</si>
  <si>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</si>
  <si>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</si>
  <si>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</si>
  <si>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</si>
  <si>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</si>
  <si>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</si>
  <si>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</si>
  <si>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</si>
  <si>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</si>
  <si>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</si>
  <si>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</si>
  <si>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</si>
  <si>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</si>
  <si>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</si>
  <si>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</si>
  <si>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</si>
  <si>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</si>
  <si>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</si>
  <si>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</si>
  <si>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</si>
  <si>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</si>
  <si>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</si>
  <si>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</si>
  <si>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</si>
  <si>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</si>
  <si>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</si>
  <si>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</si>
  <si>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</si>
  <si>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</si>
  <si>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</si>
  <si>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</si>
  <si>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</si>
  <si>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</si>
  <si>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</si>
  <si>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</si>
  <si>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</si>
  <si>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</si>
  <si>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</si>
  <si>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</si>
  <si>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</si>
  <si>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</si>
  <si>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</si>
  <si>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</si>
  <si>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</si>
  <si>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</si>
  <si>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</si>
  <si>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</si>
  <si>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</si>
  <si>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</si>
  <si>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</si>
  <si>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</si>
  <si>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</si>
  <si>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</si>
  <si>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</si>
  <si>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</si>
  <si>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</si>
  <si>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</si>
  <si>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</si>
  <si>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</si>
  <si>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</si>
  <si>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</si>
  <si>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</si>
  <si>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</si>
  <si>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</si>
  <si>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</si>
  <si>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</si>
  <si>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</si>
  <si>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</si>
  <si>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</si>
  <si>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</si>
  <si>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</si>
  <si>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</si>
  <si>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</si>
  <si>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</si>
  <si>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</si>
  <si>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</si>
  <si>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</si>
  <si>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</si>
  <si>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</si>
  <si>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</si>
  <si>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</si>
  <si>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</si>
  <si>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</si>
  <si>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</si>
  <si>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</si>
  <si>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</si>
  <si>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</si>
  <si>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</si>
  <si>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</si>
  <si>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</si>
  <si>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</si>
  <si>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</si>
  <si>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</si>
  <si>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</si>
  <si>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</si>
  <si>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</si>
  <si>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</si>
  <si>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</si>
  <si>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</si>
  <si>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</si>
  <si>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</si>
  <si>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</si>
  <si>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</si>
  <si>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</si>
  <si>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</si>
  <si>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</si>
  <si>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</si>
  <si>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</si>
  <si>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</si>
  <si>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</si>
  <si>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</si>
  <si>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</si>
  <si>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</si>
  <si>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</si>
  <si>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</si>
  <si>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</si>
  <si>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</si>
  <si>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</si>
  <si>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</si>
  <si>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</si>
  <si>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</si>
  <si>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</si>
  <si>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</si>
  <si>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</si>
  <si>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</si>
  <si>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</si>
  <si>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</si>
  <si>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</si>
  <si>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</si>
  <si>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</si>
  <si>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</si>
  <si>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</si>
  <si>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</si>
  <si>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</si>
  <si>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</si>
  <si>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</si>
  <si>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</si>
  <si>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</si>
  <si>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</si>
  <si>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</si>
  <si>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</si>
  <si>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</si>
  <si>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</si>
  <si>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</si>
  <si>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</si>
  <si>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</si>
  <si>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</si>
  <si>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</si>
  <si>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</si>
  <si>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</si>
  <si>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</si>
  <si>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</si>
  <si>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</si>
  <si>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</si>
  <si>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</si>
  <si>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</si>
  <si>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</si>
  <si>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</si>
  <si>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</si>
  <si>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</si>
  <si>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</si>
  <si>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</si>
  <si>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</si>
  <si>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</si>
  <si>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</si>
  <si>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</si>
  <si>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</si>
  <si>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</si>
  <si>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</si>
  <si>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</si>
  <si>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</si>
  <si>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</si>
  <si>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</si>
  <si>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</si>
  <si>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</si>
  <si>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</si>
  <si>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</si>
  <si>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</si>
  <si>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</si>
  <si>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</si>
  <si>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</si>
  <si>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</si>
  <si>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</si>
  <si>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</si>
  <si>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</si>
  <si>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</si>
  <si>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</si>
  <si>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</si>
  <si>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</si>
  <si>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</si>
  <si>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</si>
  <si>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</si>
  <si>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</si>
  <si>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</si>
  <si>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</si>
  <si>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</si>
  <si>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</si>
  <si>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</si>
  <si>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</si>
  <si>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</si>
  <si>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</si>
  <si>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</si>
  <si>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</si>
  <si>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</si>
  <si>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</si>
  <si>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</si>
  <si>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</si>
  <si>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</si>
  <si>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</si>
  <si>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</si>
  <si>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</si>
  <si>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</si>
  <si>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</si>
  <si>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</si>
  <si>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</si>
  <si>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</si>
  <si>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</si>
  <si>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</si>
  <si>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</si>
  <si>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</si>
  <si>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</si>
  <si>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</si>
  <si>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</si>
  <si>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</si>
  <si>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</si>
  <si>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</si>
  <si>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</si>
  <si>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</si>
  <si>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</si>
  <si>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</si>
  <si>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</si>
  <si>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</si>
  <si>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</si>
  <si>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</si>
  <si>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</si>
  <si>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</si>
  <si>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</si>
  <si>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</si>
  <si>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</si>
  <si>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</si>
  <si>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</si>
  <si>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</si>
  <si>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</si>
  <si>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</si>
  <si>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</si>
  <si>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</si>
  <si>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</si>
  <si>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</si>
  <si>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</si>
  <si>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</si>
  <si>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</si>
  <si>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</si>
  <si>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</si>
  <si>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</si>
  <si>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</si>
  <si>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</si>
  <si>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</si>
  <si>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</si>
  <si>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</si>
  <si>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</si>
  <si>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</si>
  <si>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</si>
  <si>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</si>
  <si>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</si>
  <si>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</si>
  <si>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</si>
  <si>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</si>
  <si>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</si>
  <si>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</si>
  <si>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</si>
  <si>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</si>
  <si>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</si>
  <si>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11  ул. Зегеля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</si>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</sst>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1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7">
          <cell r="M37">
            <v>228577.84</v>
          </cell>
        </row>
        <row r="38">
          <cell r="I38">
            <v>58.63</v>
          </cell>
          <cell r="P38">
            <v>34137.2304</v>
          </cell>
          <cell r="U38">
            <v>38732.6268</v>
          </cell>
          <cell r="V38">
            <v>23733.58</v>
          </cell>
          <cell r="Z38">
            <v>41358.567599999995</v>
          </cell>
          <cell r="AA38">
            <v>5</v>
          </cell>
          <cell r="AB38">
            <v>5</v>
          </cell>
          <cell r="AD38">
            <v>-26924.95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3908.89</v>
          </cell>
        </row>
        <row r="24">
          <cell r="D24">
            <v>-17199.155999999843</v>
          </cell>
        </row>
        <row r="25">
          <cell r="D25">
            <v>95785.3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  <sheetName val="Плеханова 3 с 01.09.18"/>
    </sheetNames>
    <sheetDataSet>
      <sheetData sheetId="2">
        <row r="122">
          <cell r="W122">
            <v>264341.39164775994</v>
          </cell>
        </row>
        <row r="123">
          <cell r="W123">
            <v>367763.7049934401</v>
          </cell>
        </row>
        <row r="124">
          <cell r="W124">
            <v>68905.810512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W3">
            <v>4685.94</v>
          </cell>
        </row>
        <row r="37">
          <cell r="W37">
            <v>0.075513</v>
          </cell>
        </row>
        <row r="41">
          <cell r="W41">
            <v>0.079037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Y182" sqref="Y18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7" t="s">
        <v>386</v>
      </c>
      <c r="B2" s="47"/>
      <c r="C2" s="47"/>
      <c r="D2" s="47"/>
      <c r="E2" s="5">
        <v>4685.94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3908.89</v>
      </c>
    </row>
    <row r="10" spans="1:5" ht="15.75">
      <c r="A10" s="7" t="s">
        <v>61</v>
      </c>
      <c r="B10" s="8" t="s">
        <v>77</v>
      </c>
      <c r="C10" s="8" t="s">
        <v>76</v>
      </c>
      <c r="D10" s="36">
        <f>'[2]по форме'!$D$24</f>
        <v>-17199.155999999843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7">
        <f>'[2]по форме'!$D$25</f>
        <v>95785.3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701010.9071532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'[3]ук(2016)'!$W$123</f>
        <v>367763.7049934401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'[3]ук(2016)'!$W$122</f>
        <v>264341.39164775994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'[3]ук(2016)'!$W$124</f>
        <v>68905.810512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488856.11715320003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D12-D25+D256+D272</f>
        <v>488856.11715320003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475565.8511532002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2017'!$I$38</f>
        <v>58.63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D22-D251</f>
        <v>-26092.413970799767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2017'!$M$37</f>
        <v>228577.84</v>
      </c>
      <c r="E25" s="1"/>
    </row>
    <row r="26" spans="1:22" s="11" customFormat="1" ht="35.25" customHeight="1">
      <c r="A26" s="48" t="s">
        <v>105</v>
      </c>
      <c r="B26" s="48"/>
      <c r="C26" s="48"/>
      <c r="D26" s="48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39">
        <f>E28</f>
        <v>38732.6268</v>
      </c>
      <c r="E28" s="31">
        <f>'[1]Управл 2017'!$U$38</f>
        <v>38732.6268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0">
        <f>E28/E2</f>
        <v>8.265711212691585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1">
        <f>E35+E39+E43+E47+E51+E55</f>
        <v>59898.69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3036.49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0.6480001877958318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v>1450.77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0.30960063509135843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f>15697.99</f>
        <v>15697.99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1">
        <f>E43/E2</f>
        <v>3.350019419796242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4">
        <f>39713.44</f>
        <v>39713.44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8.4750210203289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E60</f>
        <v>34137.2304</v>
      </c>
      <c r="E60" s="32">
        <f>'[1]Управл 2017'!$P$38</f>
        <v>34137.2304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2">
        <f>E60/E2</f>
        <v>7.285033611185804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382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68905.81</v>
      </c>
      <c r="E72" s="21">
        <v>68905.81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2">
        <f>E72/E2</f>
        <v>14.704799890736972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11912.23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11912.23</f>
        <v>11912.23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2">
        <f>E79/E2</f>
        <v>2.5421217514522167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38050.86+4662.41</f>
        <v>42713.270000000004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42713.270000000004</v>
      </c>
      <c r="E84" s="34"/>
      <c r="F84" s="34">
        <v>80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2">
        <f>E83/F84</f>
        <v>533.915875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24">
        <f>E91+E95</f>
        <v>65092.1476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2017'!$V$38</f>
        <v>23733.58</v>
      </c>
      <c r="F91" s="21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2">
        <f>E91/E2</f>
        <v>5.064849315185428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2017'!$Z$38</f>
        <v>41358.567599999995</v>
      </c>
      <c r="F95" s="21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2">
        <f>E95/E2</f>
        <v>8.82609841355203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491.67</v>
      </c>
      <c r="E100" s="34"/>
      <c r="F100" s="9">
        <v>910.5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5" t="s">
        <v>378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5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2">
        <v>0</v>
      </c>
      <c r="E104" s="34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491.67</v>
      </c>
      <c r="F105" s="9">
        <f>F100</f>
        <v>910.5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2">
        <f>E105/F105</f>
        <v>0.54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78512.38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2425.6</f>
        <v>2425.6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2">
        <f>E111/E2</f>
        <v>0.517633601796011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3">
        <f>5587.98</f>
        <v>5587.98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2">
        <f>E115/E2</f>
        <v>1.1924992637549776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2" t="s">
        <v>387</v>
      </c>
      <c r="E119" s="34">
        <f>2245.74</f>
        <v>2245.74</v>
      </c>
      <c r="F119" s="3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2" t="s">
        <v>27</v>
      </c>
      <c r="E120" s="34"/>
      <c r="F120" s="3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2" t="s">
        <v>12</v>
      </c>
      <c r="E121" s="34"/>
      <c r="F121" s="3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2">
        <f>E119/E2</f>
        <v>0.47925069463117326</v>
      </c>
      <c r="E122" s="34"/>
      <c r="F122" s="3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3651.05</f>
        <v>3651.05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2">
        <f>E123/E2</f>
        <v>0.7791499677759426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19470.46</f>
        <v>19470.46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2">
        <f>E127/E2</f>
        <v>4.155080944271587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7674.8+9863.12</f>
        <v>17537.920000000002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2">
        <f>E131/E2</f>
        <v>3.7426684934079404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15960.31</f>
        <v>15960.31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2">
        <f>E135/E2</f>
        <v>3.405999650016859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4629.71</f>
        <v>4629.71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2">
        <f>E139/E2</f>
        <v>0.9880002731575735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3804.05</f>
        <v>3804.05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2">
        <f>E143/E2</f>
        <v>0.8118008339842168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4">
        <v>3199.56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2">
        <f>E147/E2</f>
        <v>0.6828000358519316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2" t="s">
        <v>335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2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2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2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2" t="s">
        <v>337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2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2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2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2" t="s">
        <v>334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2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2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2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4">
        <v>0</v>
      </c>
      <c r="F163" s="27"/>
      <c r="G163" s="2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4"/>
      <c r="F164" s="2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2">
        <f>E163/E2</f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</f>
        <v>78912.53032399999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2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32">
        <f>('[4]ук(2016)'!$W$37+'[4]ук(2016)'!$W$41)*12*'[4]ук(2016)'!$W$3</f>
        <v>8690.544323999999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2">
        <f>E173/F173</f>
        <v>8690.544323999999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5894.56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2">
        <f>E177/E2</f>
        <v>1.2579247706970216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228.62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2">
        <f>E181/E2</f>
        <v>0.04878850348062502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v>934.98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2">
        <f>E185/E2</f>
        <v>0.1995288031857002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4762.66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2">
        <f>E189/E2</f>
        <v>1.0163723820620836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 t="s">
        <v>242</v>
      </c>
      <c r="B193" s="9" t="s">
        <v>109</v>
      </c>
      <c r="C193" s="9" t="s">
        <v>70</v>
      </c>
      <c r="D193" s="9" t="s">
        <v>47</v>
      </c>
      <c r="E193" s="34">
        <v>14728.22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 t="s">
        <v>239</v>
      </c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 t="s">
        <v>243</v>
      </c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 t="s">
        <v>244</v>
      </c>
      <c r="B196" s="9" t="s">
        <v>111</v>
      </c>
      <c r="C196" s="9" t="s">
        <v>76</v>
      </c>
      <c r="D196" s="42">
        <f>E193/E2</f>
        <v>3.1430662791243593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245</v>
      </c>
      <c r="B197" s="9" t="s">
        <v>109</v>
      </c>
      <c r="C197" s="9" t="s">
        <v>70</v>
      </c>
      <c r="D197" s="9" t="s">
        <v>48</v>
      </c>
      <c r="E197" s="34">
        <v>409.35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246</v>
      </c>
      <c r="B198" s="9" t="s">
        <v>110</v>
      </c>
      <c r="C198" s="9" t="s">
        <v>70</v>
      </c>
      <c r="D198" s="9" t="s">
        <v>27</v>
      </c>
      <c r="E198" s="34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247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248</v>
      </c>
      <c r="B200" s="9" t="s">
        <v>111</v>
      </c>
      <c r="C200" s="9" t="s">
        <v>76</v>
      </c>
      <c r="D200" s="42">
        <f>E197/E2</f>
        <v>0.08735707243370595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249</v>
      </c>
      <c r="B201" s="9" t="s">
        <v>109</v>
      </c>
      <c r="C201" s="9" t="s">
        <v>70</v>
      </c>
      <c r="D201" s="9" t="s">
        <v>49</v>
      </c>
      <c r="E201" s="34">
        <v>39408.44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250</v>
      </c>
      <c r="B202" s="9" t="s">
        <v>110</v>
      </c>
      <c r="C202" s="9" t="s">
        <v>70</v>
      </c>
      <c r="D202" s="9" t="s">
        <v>27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251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252</v>
      </c>
      <c r="B204" s="9" t="s">
        <v>111</v>
      </c>
      <c r="C204" s="9" t="s">
        <v>76</v>
      </c>
      <c r="D204" s="42">
        <f>E201/E2</f>
        <v>8.409932692266654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/>
      <c r="B205" s="9" t="s">
        <v>109</v>
      </c>
      <c r="C205" s="9" t="s">
        <v>70</v>
      </c>
      <c r="D205" s="42" t="s">
        <v>379</v>
      </c>
      <c r="E205" s="34">
        <v>1706.73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/>
      <c r="B206" s="9" t="s">
        <v>110</v>
      </c>
      <c r="C206" s="9" t="s">
        <v>70</v>
      </c>
      <c r="D206" s="42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/>
      <c r="B207" s="9" t="s">
        <v>67</v>
      </c>
      <c r="C207" s="9" t="s">
        <v>70</v>
      </c>
      <c r="D207" s="42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/>
      <c r="B208" s="9" t="s">
        <v>111</v>
      </c>
      <c r="C208" s="9" t="s">
        <v>76</v>
      </c>
      <c r="D208" s="42">
        <f>E205/E2</f>
        <v>0.36422361361861233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47.25">
      <c r="A209" s="35" t="s">
        <v>287</v>
      </c>
      <c r="B209" s="20" t="s">
        <v>107</v>
      </c>
      <c r="C209" s="20" t="s">
        <v>70</v>
      </c>
      <c r="D209" s="20" t="s">
        <v>50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8.75">
      <c r="A210" s="23" t="s">
        <v>253</v>
      </c>
      <c r="B210" s="9" t="s">
        <v>108</v>
      </c>
      <c r="C210" s="9" t="s">
        <v>76</v>
      </c>
      <c r="D210" s="9">
        <f>E211+E215+E219+E223+E227+E231+E235+E239+E243+E247</f>
        <v>22349.68</v>
      </c>
      <c r="E210" s="34"/>
      <c r="F210" s="29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31.5">
      <c r="A211" s="23" t="s">
        <v>254</v>
      </c>
      <c r="B211" s="9" t="s">
        <v>109</v>
      </c>
      <c r="C211" s="9" t="s">
        <v>70</v>
      </c>
      <c r="D211" s="9" t="s">
        <v>51</v>
      </c>
      <c r="E211" s="34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 t="s">
        <v>283</v>
      </c>
      <c r="B212" s="9" t="s">
        <v>110</v>
      </c>
      <c r="C212" s="9" t="s">
        <v>70</v>
      </c>
      <c r="D212" s="9" t="s">
        <v>27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15.75">
      <c r="A213" s="23" t="s">
        <v>255</v>
      </c>
      <c r="B213" s="9" t="s">
        <v>67</v>
      </c>
      <c r="C213" s="9" t="s">
        <v>70</v>
      </c>
      <c r="D213" s="9" t="s">
        <v>12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5.75">
      <c r="A214" s="23" t="s">
        <v>256</v>
      </c>
      <c r="B214" s="9" t="s">
        <v>111</v>
      </c>
      <c r="C214" s="9" t="s">
        <v>76</v>
      </c>
      <c r="D214" s="9">
        <v>0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257</v>
      </c>
      <c r="B215" s="9" t="s">
        <v>109</v>
      </c>
      <c r="C215" s="9" t="s">
        <v>70</v>
      </c>
      <c r="D215" s="9" t="s">
        <v>53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258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259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260</v>
      </c>
      <c r="B218" s="9" t="s">
        <v>111</v>
      </c>
      <c r="C218" s="9" t="s">
        <v>76</v>
      </c>
      <c r="D218" s="42">
        <f>E215/E2</f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261</v>
      </c>
      <c r="B219" s="9" t="s">
        <v>109</v>
      </c>
      <c r="C219" s="9" t="s">
        <v>70</v>
      </c>
      <c r="D219" s="9" t="s">
        <v>52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262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263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264</v>
      </c>
      <c r="B222" s="9" t="s">
        <v>111</v>
      </c>
      <c r="C222" s="9" t="s">
        <v>76</v>
      </c>
      <c r="D222" s="9"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265</v>
      </c>
      <c r="B223" s="9" t="s">
        <v>109</v>
      </c>
      <c r="C223" s="9" t="s">
        <v>70</v>
      </c>
      <c r="D223" s="9" t="s">
        <v>288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266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267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268</v>
      </c>
      <c r="B226" s="9" t="s">
        <v>111</v>
      </c>
      <c r="C226" s="9" t="s">
        <v>76</v>
      </c>
      <c r="D226" s="9"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269</v>
      </c>
      <c r="B227" s="9" t="s">
        <v>109</v>
      </c>
      <c r="C227" s="9" t="s">
        <v>70</v>
      </c>
      <c r="D227" s="9" t="s">
        <v>338</v>
      </c>
      <c r="E227" s="34">
        <v>16041.17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270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271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272</v>
      </c>
      <c r="B230" s="9" t="s">
        <v>111</v>
      </c>
      <c r="C230" s="9" t="s">
        <v>76</v>
      </c>
      <c r="D230" s="42">
        <f>E227/E2</f>
        <v>3.423255526105755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273</v>
      </c>
      <c r="B231" s="9" t="s">
        <v>109</v>
      </c>
      <c r="C231" s="9" t="s">
        <v>70</v>
      </c>
      <c r="D231" s="9" t="s">
        <v>1</v>
      </c>
      <c r="E231" s="34">
        <v>4563.69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274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275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276</v>
      </c>
      <c r="B234" s="9" t="s">
        <v>111</v>
      </c>
      <c r="C234" s="9" t="s">
        <v>76</v>
      </c>
      <c r="D234" s="42">
        <f>E231/E2</f>
        <v>0.9739113176865261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277</v>
      </c>
      <c r="B235" s="9" t="s">
        <v>109</v>
      </c>
      <c r="C235" s="9" t="s">
        <v>70</v>
      </c>
      <c r="D235" s="9" t="s">
        <v>0</v>
      </c>
      <c r="E235" s="34">
        <v>1744.82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278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279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280</v>
      </c>
      <c r="B238" s="9" t="s">
        <v>111</v>
      </c>
      <c r="C238" s="9" t="s">
        <v>76</v>
      </c>
      <c r="D238" s="42">
        <f>E235/E2</f>
        <v>0.3723521854739924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282</v>
      </c>
      <c r="B239" s="9" t="s">
        <v>109</v>
      </c>
      <c r="C239" s="9" t="s">
        <v>70</v>
      </c>
      <c r="D239" s="9" t="s">
        <v>54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284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285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286</v>
      </c>
      <c r="B242" s="9" t="s">
        <v>111</v>
      </c>
      <c r="C242" s="9" t="s">
        <v>76</v>
      </c>
      <c r="D242" s="42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289</v>
      </c>
      <c r="B243" s="9" t="s">
        <v>109</v>
      </c>
      <c r="C243" s="9" t="s">
        <v>70</v>
      </c>
      <c r="D243" s="9" t="s">
        <v>55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290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291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292</v>
      </c>
      <c r="B246" s="9" t="s">
        <v>111</v>
      </c>
      <c r="C246" s="9" t="s">
        <v>76</v>
      </c>
      <c r="D246" s="42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374</v>
      </c>
      <c r="B247" s="9" t="s">
        <v>109</v>
      </c>
      <c r="C247" s="9" t="s">
        <v>70</v>
      </c>
      <c r="D247" s="9" t="s">
        <v>56</v>
      </c>
      <c r="E247" s="34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375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376</v>
      </c>
      <c r="B249" s="9" t="s">
        <v>67</v>
      </c>
      <c r="C249" s="9" t="s">
        <v>70</v>
      </c>
      <c r="D249" s="9" t="s">
        <v>325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377</v>
      </c>
      <c r="B250" s="9" t="s">
        <v>111</v>
      </c>
      <c r="C250" s="9" t="s">
        <v>76</v>
      </c>
      <c r="D250" s="42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15.75">
      <c r="A251" s="23"/>
      <c r="B251" s="20" t="s">
        <v>281</v>
      </c>
      <c r="C251" s="9" t="s">
        <v>76</v>
      </c>
      <c r="D251" s="30">
        <f>SUM(D90,D28,D34,D60,D66,D72,D78,D84,D100,D110,D168,D210)</f>
        <v>501658.26512399997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6" t="s">
        <v>293</v>
      </c>
      <c r="B252" s="46"/>
      <c r="C252" s="46"/>
      <c r="D252" s="46"/>
    </row>
    <row r="253" spans="1:4" ht="15.75">
      <c r="A253" s="7" t="s">
        <v>294</v>
      </c>
      <c r="B253" s="8" t="s">
        <v>295</v>
      </c>
      <c r="C253" s="8" t="s">
        <v>296</v>
      </c>
      <c r="D253" s="44">
        <f>'[1]Управл 2017'!$AA$38</f>
        <v>5</v>
      </c>
    </row>
    <row r="254" spans="1:4" ht="15.75">
      <c r="A254" s="7" t="s">
        <v>297</v>
      </c>
      <c r="B254" s="8" t="s">
        <v>298</v>
      </c>
      <c r="C254" s="8" t="s">
        <v>296</v>
      </c>
      <c r="D254" s="44">
        <f>'[1]Управл 2017'!$AB$38</f>
        <v>5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37">
        <f>'[1]Управл 2017'!$AD$38</f>
        <v>-26924.95</v>
      </c>
    </row>
    <row r="257" spans="1:4" ht="15.75">
      <c r="A257" s="46" t="s">
        <v>303</v>
      </c>
      <c r="B257" s="46"/>
      <c r="C257" s="46"/>
      <c r="D257" s="4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6" t="s">
        <v>311</v>
      </c>
      <c r="B264" s="46"/>
      <c r="C264" s="46"/>
      <c r="D264" s="4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6" t="s">
        <v>317</v>
      </c>
      <c r="B269" s="46"/>
      <c r="C269" s="46"/>
      <c r="D269" s="46"/>
    </row>
    <row r="270" spans="1:4" ht="15.75">
      <c r="A270" s="7" t="s">
        <v>318</v>
      </c>
      <c r="B270" s="8" t="s">
        <v>319</v>
      </c>
      <c r="C270" s="8" t="s">
        <v>296</v>
      </c>
      <c r="D270" s="8">
        <v>3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4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43348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2019-03-30T12:31:37Z</dcterms:modified>
  <cp:category/>
  <cp:version/>
  <cp:contentType/>
  <cp:contentStatus/>
</cp:coreProperties>
</file>