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<sst xmlns="http://schemas.openxmlformats.org/spreadsheetml/2006/main" count="971" uniqueCount="388">
  <si>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</si>
  <si>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</si>
  <si>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</si>
  <si>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</si>
  <si>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</si>
  <si>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</si>
  <si>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</si>
  <si>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</si>
  <si>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</si>
  <si>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</si>
  <si>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</si>
  <si>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</si>
  <si>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</si>
  <si>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</si>
  <si>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</si>
  <si>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</si>
  <si>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</si>
  <si>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</si>
  <si>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</si>
  <si>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</si>
  <si>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</si>
  <si>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</si>
  <si>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</si>
  <si>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</si>
  <si>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</si>
  <si>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</si>
  <si>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</si>
  <si>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</si>
  <si>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</si>
  <si>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</si>
  <si>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</si>
  <si>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</si>
  <si>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</si>
  <si>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</si>
  <si>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</si>
  <si>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</si>
  <si>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</si>
  <si>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</si>
  <si>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</si>
  <si>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</si>
  <si>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</si>
  <si>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</si>
  <si>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</si>
  <si>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</si>
  <si>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</si>
  <si>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</si>
  <si>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</si>
  <si>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</si>
  <si>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</si>
  <si>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</si>
  <si>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</si>
  <si>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</si>
  <si>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</si>
  <si>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</si>
  <si>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</si>
  <si>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</si>
  <si>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</si>
  <si>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</si>
  <si>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</si>
  <si>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</si>
  <si>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</si>
  <si>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</si>
  <si>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</si>
  <si>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</si>
  <si>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</si>
  <si>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</si>
  <si>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</si>
  <si>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</si>
  <si>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</si>
  <si>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</si>
  <si>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</si>
  <si>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</si>
  <si>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</si>
  <si>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</si>
  <si>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</si>
  <si>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</si>
  <si>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</si>
  <si>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</si>
  <si>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</si>
  <si>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</si>
  <si>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</si>
  <si>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</si>
  <si>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</si>
  <si>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</si>
  <si>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</si>
  <si>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</si>
  <si>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</si>
  <si>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</si>
  <si>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</si>
  <si>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</si>
  <si>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</si>
  <si>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</si>
  <si>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</si>
  <si>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</si>
  <si>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</si>
  <si>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</si>
  <si>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</si>
  <si>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</si>
  <si>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</si>
  <si>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</si>
  <si>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</si>
  <si>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</si>
  <si>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</si>
  <si>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</si>
  <si>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</si>
  <si>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</si>
  <si>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</si>
  <si>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</si>
  <si>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</si>
  <si>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</si>
  <si>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</si>
  <si>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</si>
  <si>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</si>
  <si>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</si>
  <si>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</si>
  <si>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</si>
  <si>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</si>
  <si>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</si>
  <si>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</si>
  <si>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</si>
  <si>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</si>
  <si>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</si>
  <si>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</si>
  <si>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</si>
  <si>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</si>
  <si>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</si>
  <si>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</si>
  <si>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</si>
  <si>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</si>
  <si>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</si>
  <si>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</si>
  <si>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</si>
  <si>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</si>
  <si>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</si>
  <si>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</si>
  <si>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</si>
  <si>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</si>
  <si>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</si>
  <si>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</si>
  <si>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</si>
  <si>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</si>
  <si>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</si>
  <si>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</si>
  <si>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</si>
  <si>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</si>
  <si>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</si>
  <si>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</si>
  <si>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</si>
  <si>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</si>
  <si>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</si>
  <si>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</si>
  <si>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</si>
  <si>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</si>
  <si>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</si>
  <si>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</si>
  <si>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</si>
  <si>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</si>
  <si>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</si>
  <si>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</si>
  <si>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</si>
  <si>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</si>
  <si>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</si>
  <si>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</si>
  <si>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</si>
  <si>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</si>
  <si>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</si>
  <si>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</si>
  <si>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</si>
  <si>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</si>
  <si>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</si>
  <si>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</si>
  <si>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</si>
  <si>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</si>
  <si>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</si>
  <si>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</si>
  <si>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</si>
  <si>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</si>
  <si>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</si>
  <si>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</si>
  <si>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</si>
  <si>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</si>
  <si>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</si>
  <si>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</si>
  <si>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</si>
  <si>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</si>
  <si>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</si>
  <si>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</si>
  <si>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</si>
  <si>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</si>
  <si>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</si>
  <si>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</si>
  <si>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</si>
  <si>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</si>
  <si>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</si>
  <si>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</si>
  <si>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</si>
  <si>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</si>
  <si>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</si>
  <si>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</si>
  <si>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</si>
  <si>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</si>
  <si>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</si>
  <si>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</si>
  <si>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</si>
  <si>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</si>
  <si>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</si>
  <si>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</si>
  <si>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</si>
  <si>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</si>
  <si>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</si>
  <si>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</si>
  <si>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</si>
  <si>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</si>
  <si>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</si>
  <si>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</si>
  <si>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</si>
  <si>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</si>
  <si>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</si>
  <si>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</si>
  <si>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</si>
  <si>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</si>
  <si>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</si>
  <si>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</si>
  <si>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</si>
  <si>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</si>
  <si>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</si>
  <si>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</si>
  <si>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</si>
  <si>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</si>
  <si>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</si>
  <si>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</si>
  <si>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</si>
  <si>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</si>
  <si>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</si>
  <si>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</si>
  <si>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</si>
  <si>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</si>
  <si>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</si>
  <si>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</si>
  <si>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</si>
  <si>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</si>
  <si>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</si>
  <si>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</si>
  <si>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</si>
  <si>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</si>
  <si>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</si>
  <si>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</si>
  <si>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</si>
  <si>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</si>
  <si>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</si>
  <si>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</si>
  <si>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</si>
  <si>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</si>
  <si>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</si>
  <si>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</si>
  <si>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</si>
  <si>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</si>
  <si>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</si>
  <si>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</si>
  <si>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</si>
  <si>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</si>
  <si>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</si>
  <si>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</si>
  <si>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</si>
  <si>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</si>
  <si>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</si>
  <si>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</si>
  <si>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</si>
  <si>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</si>
  <si>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</si>
  <si>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</si>
  <si>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</si>
  <si>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</si>
  <si>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</si>
  <si>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</si>
  <si>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</si>
  <si>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</si>
  <si>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</si>
  <si>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</si>
  <si>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</si>
  <si>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</si>
  <si>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</si>
  <si>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</si>
  <si>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</si>
  <si>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</si>
  <si>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</si>
  <si>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</si>
  <si>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</si>
  <si>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</si>
  <si>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</si>
  <si>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</si>
  <si>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</si>
  <si>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</si>
  <si>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</si>
  <si>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</si>
  <si>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</si>
  <si>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</si>
  <si>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</si>
  <si>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</si>
  <si>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</si>
  <si>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</si>
  <si>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</si>
  <si>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</si>
  <si>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</si>
  <si>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</si>
  <si>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</si>
  <si>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</si>
  <si>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</si>
  <si>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</si>
  <si>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</si>
  <si>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</si>
  <si>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</si>
  <si>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</si>
  <si>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</si>
  <si>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</si>
  <si>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</si>
  <si>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</si>
  <si>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</si>
  <si>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</si>
  <si>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</si>
  <si>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</si>
  <si>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</si>
  <si>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</si>
  <si>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</si>
  <si>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</si>
  <si>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</si>
  <si>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</si>
  <si>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</si>
  <si>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</si>
  <si>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</si>
  <si>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</si>
  <si>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</si>
  <si>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</si>
  <si>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</si>
  <si>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</si>
  <si>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</si>
  <si>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</si>
  <si>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</si>
  <si>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</si>
  <si>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</si>
  <si>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</si>
  <si>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</si>
  <si>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</si>
  <si>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</si>
  <si>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</si>
  <si>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</si>
  <si>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</si>
  <si>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</si>
  <si>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</si>
  <si>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</si>
  <si>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</si>
  <si>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</si>
  <si>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</si>
  <si>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</si>
  <si>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</si>
  <si>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</si>
  <si>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</si>
  <si>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</si>
  <si>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</si>
  <si>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</si>
  <si>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</si>
  <si>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</si>
  <si>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</si>
  <si>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</si>
  <si>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</si>
  <si>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</si>
  <si>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</si>
  <si>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</si>
  <si>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</si>
  <si>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</si>
  <si>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</si>
  <si>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</si>
  <si>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</si>
  <si>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</si>
  <si>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</si>
  <si>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</si>
  <si>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</si>
  <si>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</si>
  <si>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Ремонт внутридомовых сетей горячего водоснабжения</t>
  </si>
  <si>
    <t xml:space="preserve"> </t>
  </si>
  <si>
    <t>Обследование спец. организациями</t>
  </si>
  <si>
    <t>Ремонт и обслуживание кол.приборов учёта тепловой энергии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</si>
  <si>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</si>
  <si>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</si>
  <si>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</si>
  <si>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31А  ул. Желябова в                        г. Липецке</t>
  </si>
  <si>
    <t>Мехуборка (асфальт) в зимний период</t>
  </si>
  <si>
    <t>ремонт кв-ры 11037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</si>
</sst>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6;&#1077;&#1083;&#1103;&#1073;&#1086;&#1074;&#1072;,%20&#1076;.%2031&#104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6">
          <cell r="I36">
            <v>234.39</v>
          </cell>
          <cell r="M36">
            <v>160512.25</v>
          </cell>
          <cell r="P36">
            <v>24383.736</v>
          </cell>
          <cell r="U36">
            <v>27666.162</v>
          </cell>
          <cell r="V36">
            <v>17978.7</v>
          </cell>
          <cell r="Z36">
            <v>29541.833999999995</v>
          </cell>
          <cell r="AA36">
            <v>5</v>
          </cell>
          <cell r="AB36">
            <v>5</v>
          </cell>
          <cell r="AD36">
            <v>-36377.89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276.48</v>
          </cell>
        </row>
        <row r="24">
          <cell r="D24">
            <v>-66974.3751</v>
          </cell>
        </row>
        <row r="25">
          <cell r="D25">
            <v>158330.29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F122">
            <v>200488.47772800006</v>
          </cell>
        </row>
        <row r="123">
          <cell r="CF123">
            <v>277321.8534240002</v>
          </cell>
        </row>
        <row r="124">
          <cell r="CF124">
            <v>52084.4016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80" zoomScaleNormal="90" zoomScaleSheetLayoutView="80" zoomScalePageLayoutView="0" workbookViewId="0" topLeftCell="A3">
      <selection activeCell="O169" sqref="O169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47" t="s">
        <v>385</v>
      </c>
      <c r="B2" s="47"/>
      <c r="C2" s="47"/>
      <c r="D2" s="47"/>
      <c r="E2" s="5">
        <v>3542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37">
        <f>'[2]по форме'!$D$23</f>
        <v>276.48</v>
      </c>
    </row>
    <row r="10" spans="1:5" ht="15.75">
      <c r="A10" s="7" t="s">
        <v>61</v>
      </c>
      <c r="B10" s="8" t="s">
        <v>77</v>
      </c>
      <c r="C10" s="8" t="s">
        <v>76</v>
      </c>
      <c r="D10" s="37">
        <f>'[2]по форме'!$D$24</f>
        <v>-66974.3751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7">
        <f>'[2]по форме'!$D$25</f>
        <v>158330.29</v>
      </c>
    </row>
    <row r="12" spans="1:7" ht="31.5">
      <c r="A12" s="7" t="s">
        <v>80</v>
      </c>
      <c r="B12" s="8" t="s">
        <v>81</v>
      </c>
      <c r="C12" s="8" t="s">
        <v>76</v>
      </c>
      <c r="D12" s="37">
        <f>D13+D14+D15</f>
        <v>529894.7327520002</v>
      </c>
      <c r="G12" s="10"/>
    </row>
    <row r="13" spans="1:4" ht="15.75">
      <c r="A13" s="7" t="s">
        <v>97</v>
      </c>
      <c r="B13" s="11" t="s">
        <v>82</v>
      </c>
      <c r="C13" s="8" t="s">
        <v>76</v>
      </c>
      <c r="D13" s="37">
        <f>'[3]ук(2016)'!$CF$123</f>
        <v>277321.8534240002</v>
      </c>
    </row>
    <row r="14" spans="1:4" ht="15.75">
      <c r="A14" s="7" t="s">
        <v>98</v>
      </c>
      <c r="B14" s="11" t="s">
        <v>83</v>
      </c>
      <c r="C14" s="8" t="s">
        <v>76</v>
      </c>
      <c r="D14" s="37">
        <f>'[3]ук(2016)'!$CF$122</f>
        <v>200488.47772800006</v>
      </c>
    </row>
    <row r="15" spans="1:4" ht="15.75">
      <c r="A15" s="7" t="s">
        <v>99</v>
      </c>
      <c r="B15" s="11" t="s">
        <v>84</v>
      </c>
      <c r="C15" s="8" t="s">
        <v>76</v>
      </c>
      <c r="D15" s="37">
        <f>'[3]ук(2016)'!$CF$124</f>
        <v>52084.4016</v>
      </c>
    </row>
    <row r="16" spans="1:4" ht="15.75">
      <c r="A16" s="11" t="s">
        <v>85</v>
      </c>
      <c r="B16" s="11" t="s">
        <v>86</v>
      </c>
      <c r="C16" s="11" t="s">
        <v>76</v>
      </c>
      <c r="D16" s="30">
        <f>D17</f>
        <v>333004.5927520002</v>
      </c>
    </row>
    <row r="17" spans="1:4" ht="31.5">
      <c r="A17" s="11" t="s">
        <v>62</v>
      </c>
      <c r="B17" s="11" t="s">
        <v>100</v>
      </c>
      <c r="C17" s="11" t="s">
        <v>76</v>
      </c>
      <c r="D17" s="30">
        <f>D12-D25+D260+D276</f>
        <v>333004.5927520002</v>
      </c>
    </row>
    <row r="18" spans="1:4" ht="31.5">
      <c r="A18" s="11" t="s">
        <v>87</v>
      </c>
      <c r="B18" s="11" t="s">
        <v>101</v>
      </c>
      <c r="C18" s="11" t="s">
        <v>76</v>
      </c>
      <c r="D18" s="30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30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30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30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30">
        <f>D16+D10+D9</f>
        <v>266306.6976520002</v>
      </c>
    </row>
    <row r="23" spans="1:4" ht="15.75">
      <c r="A23" s="11" t="s">
        <v>94</v>
      </c>
      <c r="B23" s="11" t="s">
        <v>102</v>
      </c>
      <c r="C23" s="11" t="s">
        <v>76</v>
      </c>
      <c r="D23" s="30">
        <f>'[1]Управл 2017'!$I$36</f>
        <v>234.39</v>
      </c>
    </row>
    <row r="24" spans="1:4" ht="15.75">
      <c r="A24" s="11" t="s">
        <v>95</v>
      </c>
      <c r="B24" s="11" t="s">
        <v>103</v>
      </c>
      <c r="C24" s="11" t="s">
        <v>76</v>
      </c>
      <c r="D24" s="30">
        <f>D22-D255</f>
        <v>-74482.96944799984</v>
      </c>
    </row>
    <row r="25" spans="1:5" ht="15.75">
      <c r="A25" s="11" t="s">
        <v>96</v>
      </c>
      <c r="B25" s="11" t="s">
        <v>104</v>
      </c>
      <c r="C25" s="11" t="s">
        <v>76</v>
      </c>
      <c r="D25" s="30">
        <f>'[1]Управл 2017'!$M$36</f>
        <v>160512.25</v>
      </c>
      <c r="E25" s="1"/>
    </row>
    <row r="26" spans="1:22" s="12" customFormat="1" ht="35.25" customHeight="1">
      <c r="A26" s="48" t="s">
        <v>105</v>
      </c>
      <c r="B26" s="48"/>
      <c r="C26" s="48"/>
      <c r="D26" s="4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20" customFormat="1" ht="15.75">
      <c r="A28" s="17" t="s">
        <v>112</v>
      </c>
      <c r="B28" s="18" t="s">
        <v>108</v>
      </c>
      <c r="C28" s="18" t="s">
        <v>76</v>
      </c>
      <c r="D28" s="38">
        <f>E28</f>
        <v>27666.162</v>
      </c>
      <c r="E28" s="31">
        <f>'[1]Управл 2017'!$U$36</f>
        <v>27666.162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0" customFormat="1" ht="31.5">
      <c r="A29" s="17" t="s">
        <v>113</v>
      </c>
      <c r="B29" s="18" t="s">
        <v>109</v>
      </c>
      <c r="C29" s="18" t="s">
        <v>70</v>
      </c>
      <c r="D29" s="18" t="s">
        <v>4</v>
      </c>
      <c r="E29" s="1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20" customFormat="1" ht="15.75">
      <c r="A30" s="17" t="s">
        <v>114</v>
      </c>
      <c r="B30" s="18" t="s">
        <v>110</v>
      </c>
      <c r="C30" s="18" t="s">
        <v>70</v>
      </c>
      <c r="D30" s="18" t="s">
        <v>11</v>
      </c>
      <c r="E30" s="1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20" customFormat="1" ht="15.75">
      <c r="A31" s="17" t="s">
        <v>115</v>
      </c>
      <c r="B31" s="18" t="s">
        <v>67</v>
      </c>
      <c r="C31" s="18" t="s">
        <v>70</v>
      </c>
      <c r="D31" s="18" t="s">
        <v>12</v>
      </c>
      <c r="E31" s="15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20" customFormat="1" ht="15.75">
      <c r="A32" s="17" t="s">
        <v>117</v>
      </c>
      <c r="B32" s="18" t="s">
        <v>111</v>
      </c>
      <c r="C32" s="18" t="s">
        <v>76</v>
      </c>
      <c r="D32" s="39">
        <f>E28/E2</f>
        <v>7.810887069452287</v>
      </c>
      <c r="E32" s="15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23" customFormat="1" ht="31.5">
      <c r="A33" s="36" t="s">
        <v>118</v>
      </c>
      <c r="B33" s="21" t="s">
        <v>107</v>
      </c>
      <c r="C33" s="21" t="s">
        <v>70</v>
      </c>
      <c r="D33" s="21" t="s">
        <v>13</v>
      </c>
      <c r="E33" s="22" t="s">
        <v>327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2" customFormat="1" ht="15.75">
      <c r="A34" s="24" t="s">
        <v>119</v>
      </c>
      <c r="B34" s="9" t="s">
        <v>108</v>
      </c>
      <c r="C34" s="9" t="s">
        <v>76</v>
      </c>
      <c r="D34" s="40">
        <f>E35+E39+E43+E47+E51+E55</f>
        <v>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2" customFormat="1" ht="31.5">
      <c r="A35" s="24" t="s">
        <v>120</v>
      </c>
      <c r="B35" s="9" t="s">
        <v>109</v>
      </c>
      <c r="C35" s="9" t="s">
        <v>70</v>
      </c>
      <c r="D35" s="9" t="s">
        <v>14</v>
      </c>
      <c r="E35" s="35">
        <f>0</f>
        <v>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2" customFormat="1" ht="15.75">
      <c r="A36" s="24" t="s">
        <v>121</v>
      </c>
      <c r="B36" s="9" t="s">
        <v>110</v>
      </c>
      <c r="C36" s="9" t="s">
        <v>70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2" customFormat="1" ht="15.75">
      <c r="A37" s="24" t="s">
        <v>122</v>
      </c>
      <c r="B37" s="9" t="s">
        <v>67</v>
      </c>
      <c r="C37" s="9" t="s">
        <v>70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2" customFormat="1" ht="15.75">
      <c r="A38" s="24" t="s">
        <v>123</v>
      </c>
      <c r="B38" s="9" t="s">
        <v>111</v>
      </c>
      <c r="C38" s="9" t="s">
        <v>76</v>
      </c>
      <c r="D38" s="34">
        <f>E35/E2</f>
        <v>0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2" customFormat="1" ht="31.5">
      <c r="A39" s="24" t="s">
        <v>124</v>
      </c>
      <c r="B39" s="9" t="s">
        <v>109</v>
      </c>
      <c r="C39" s="9" t="s">
        <v>70</v>
      </c>
      <c r="D39" s="9" t="s">
        <v>326</v>
      </c>
      <c r="E39" s="35">
        <f>0</f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2" customFormat="1" ht="15.75">
      <c r="A40" s="24" t="s">
        <v>125</v>
      </c>
      <c r="B40" s="9" t="s">
        <v>110</v>
      </c>
      <c r="C40" s="9" t="s">
        <v>70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2" customFormat="1" ht="15.75">
      <c r="A41" s="24" t="s">
        <v>126</v>
      </c>
      <c r="B41" s="9" t="s">
        <v>67</v>
      </c>
      <c r="C41" s="9" t="s">
        <v>70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2" customFormat="1" ht="15.75">
      <c r="A42" s="24" t="s">
        <v>127</v>
      </c>
      <c r="B42" s="9" t="s">
        <v>111</v>
      </c>
      <c r="C42" s="9" t="s">
        <v>76</v>
      </c>
      <c r="D42" s="34">
        <f>E39/E2</f>
        <v>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2" customFormat="1" ht="31.5">
      <c r="A43" s="24" t="s">
        <v>128</v>
      </c>
      <c r="B43" s="9" t="s">
        <v>109</v>
      </c>
      <c r="C43" s="9" t="s">
        <v>70</v>
      </c>
      <c r="D43" s="9" t="s">
        <v>15</v>
      </c>
      <c r="E43" s="35">
        <f>0</f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2" customFormat="1" ht="15.75">
      <c r="A44" s="24" t="s">
        <v>129</v>
      </c>
      <c r="B44" s="9" t="s">
        <v>110</v>
      </c>
      <c r="C44" s="9" t="s">
        <v>70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2" customFormat="1" ht="15.75">
      <c r="A45" s="24" t="s">
        <v>130</v>
      </c>
      <c r="B45" s="9" t="s">
        <v>67</v>
      </c>
      <c r="C45" s="9" t="s">
        <v>70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2" customFormat="1" ht="15.75">
      <c r="A46" s="24" t="s">
        <v>131</v>
      </c>
      <c r="B46" s="9" t="s">
        <v>111</v>
      </c>
      <c r="C46" s="9" t="s">
        <v>76</v>
      </c>
      <c r="D46" s="40">
        <f>E43/E2</f>
        <v>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2" customFormat="1" ht="31.5">
      <c r="A47" s="24" t="s">
        <v>341</v>
      </c>
      <c r="B47" s="9" t="s">
        <v>109</v>
      </c>
      <c r="C47" s="9" t="s">
        <v>70</v>
      </c>
      <c r="D47" s="9" t="s">
        <v>16</v>
      </c>
      <c r="E47" s="35">
        <f>0</f>
        <v>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2" customFormat="1" ht="15.75">
      <c r="A48" s="24" t="s">
        <v>342</v>
      </c>
      <c r="B48" s="9" t="s">
        <v>110</v>
      </c>
      <c r="C48" s="9" t="s">
        <v>70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2" customFormat="1" ht="15.75">
      <c r="A49" s="24" t="s">
        <v>343</v>
      </c>
      <c r="B49" s="9" t="s">
        <v>67</v>
      </c>
      <c r="C49" s="9" t="s">
        <v>70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2" customFormat="1" ht="15.75">
      <c r="A50" s="24" t="s">
        <v>344</v>
      </c>
      <c r="B50" s="9" t="s">
        <v>111</v>
      </c>
      <c r="C50" s="9" t="s">
        <v>76</v>
      </c>
      <c r="D50" s="34">
        <f>E47/E2</f>
        <v>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2" customFormat="1" ht="47.25">
      <c r="A51" s="24" t="s">
        <v>345</v>
      </c>
      <c r="B51" s="9" t="s">
        <v>109</v>
      </c>
      <c r="C51" s="9" t="s">
        <v>70</v>
      </c>
      <c r="D51" s="34" t="s">
        <v>329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2" customFormat="1" ht="15.75">
      <c r="A52" s="24" t="s">
        <v>346</v>
      </c>
      <c r="B52" s="9" t="s">
        <v>110</v>
      </c>
      <c r="C52" s="9" t="s">
        <v>70</v>
      </c>
      <c r="D52" s="34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2" customFormat="1" ht="15.75">
      <c r="A53" s="24" t="s">
        <v>347</v>
      </c>
      <c r="B53" s="9" t="s">
        <v>67</v>
      </c>
      <c r="C53" s="9" t="s">
        <v>70</v>
      </c>
      <c r="D53" s="34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2" customFormat="1" ht="15.75">
      <c r="A54" s="24" t="s">
        <v>348</v>
      </c>
      <c r="B54" s="9" t="s">
        <v>111</v>
      </c>
      <c r="C54" s="9" t="s">
        <v>76</v>
      </c>
      <c r="D54" s="34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2" customFormat="1" ht="31.5">
      <c r="A55" s="24" t="s">
        <v>349</v>
      </c>
      <c r="B55" s="9" t="s">
        <v>109</v>
      </c>
      <c r="C55" s="9" t="s">
        <v>70</v>
      </c>
      <c r="D55" s="34" t="s">
        <v>328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2" customFormat="1" ht="15.75">
      <c r="A56" s="24" t="s">
        <v>350</v>
      </c>
      <c r="B56" s="9" t="s">
        <v>110</v>
      </c>
      <c r="C56" s="9" t="s">
        <v>70</v>
      </c>
      <c r="D56" s="34" t="s">
        <v>150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2" customFormat="1" ht="15.75">
      <c r="A57" s="24" t="s">
        <v>351</v>
      </c>
      <c r="B57" s="9" t="s">
        <v>67</v>
      </c>
      <c r="C57" s="9" t="s">
        <v>70</v>
      </c>
      <c r="D57" s="34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2" customFormat="1" ht="15.75">
      <c r="A58" s="24" t="s">
        <v>352</v>
      </c>
      <c r="B58" s="9" t="s">
        <v>111</v>
      </c>
      <c r="C58" s="9" t="s">
        <v>76</v>
      </c>
      <c r="D58" s="34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3" customFormat="1" ht="24.75" customHeight="1">
      <c r="A59" s="36" t="s">
        <v>132</v>
      </c>
      <c r="B59" s="21" t="s">
        <v>107</v>
      </c>
      <c r="C59" s="21" t="s">
        <v>70</v>
      </c>
      <c r="D59" s="21" t="s">
        <v>18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s="12" customFormat="1" ht="15.75">
      <c r="A60" s="24" t="s">
        <v>133</v>
      </c>
      <c r="B60" s="9" t="s">
        <v>108</v>
      </c>
      <c r="C60" s="9" t="s">
        <v>76</v>
      </c>
      <c r="D60" s="34">
        <f>E60</f>
        <v>24383.736</v>
      </c>
      <c r="E60" s="32">
        <f>'[1]Управл 2017'!$P$36</f>
        <v>24383.736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2" customFormat="1" ht="31.5">
      <c r="A61" s="24" t="s">
        <v>134</v>
      </c>
      <c r="B61" s="9" t="s">
        <v>109</v>
      </c>
      <c r="C61" s="9" t="s">
        <v>70</v>
      </c>
      <c r="D61" s="9" t="s">
        <v>19</v>
      </c>
      <c r="E61" s="22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2" customFormat="1" ht="15.75">
      <c r="A62" s="24" t="s">
        <v>135</v>
      </c>
      <c r="B62" s="9" t="s">
        <v>110</v>
      </c>
      <c r="C62" s="9" t="s">
        <v>70</v>
      </c>
      <c r="D62" s="9" t="s">
        <v>20</v>
      </c>
      <c r="E62" s="22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2" customFormat="1" ht="15.75">
      <c r="A63" s="24" t="s">
        <v>136</v>
      </c>
      <c r="B63" s="9" t="s">
        <v>67</v>
      </c>
      <c r="C63" s="9" t="s">
        <v>70</v>
      </c>
      <c r="D63" s="9" t="s">
        <v>12</v>
      </c>
      <c r="E63" s="2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2" customFormat="1" ht="15.75">
      <c r="A64" s="24" t="s">
        <v>137</v>
      </c>
      <c r="B64" s="9" t="s">
        <v>111</v>
      </c>
      <c r="C64" s="9" t="s">
        <v>76</v>
      </c>
      <c r="D64" s="41">
        <f>E60/E2</f>
        <v>6.884171654432524</v>
      </c>
      <c r="E64" s="22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3" customFormat="1" ht="15.75">
      <c r="A65" s="36" t="s">
        <v>138</v>
      </c>
      <c r="B65" s="21" t="s">
        <v>107</v>
      </c>
      <c r="C65" s="21" t="s">
        <v>70</v>
      </c>
      <c r="D65" s="21" t="s">
        <v>380</v>
      </c>
      <c r="E65" s="22"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s="12" customFormat="1" ht="15.75">
      <c r="A66" s="24" t="s">
        <v>139</v>
      </c>
      <c r="B66" s="9" t="s">
        <v>108</v>
      </c>
      <c r="C66" s="9" t="s">
        <v>76</v>
      </c>
      <c r="D66" s="9">
        <v>0</v>
      </c>
      <c r="E66" s="22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2" customFormat="1" ht="31.5">
      <c r="A67" s="24" t="s">
        <v>140</v>
      </c>
      <c r="B67" s="9" t="s">
        <v>109</v>
      </c>
      <c r="C67" s="9" t="s">
        <v>70</v>
      </c>
      <c r="D67" s="9" t="s">
        <v>380</v>
      </c>
      <c r="E67" s="22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2" customFormat="1" ht="15.75">
      <c r="A68" s="24" t="s">
        <v>141</v>
      </c>
      <c r="B68" s="9" t="s">
        <v>110</v>
      </c>
      <c r="C68" s="9" t="s">
        <v>70</v>
      </c>
      <c r="D68" s="9" t="s">
        <v>27</v>
      </c>
      <c r="E68" s="2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2" customFormat="1" ht="15.75">
      <c r="A69" s="24" t="s">
        <v>142</v>
      </c>
      <c r="B69" s="9" t="s">
        <v>67</v>
      </c>
      <c r="C69" s="9" t="s">
        <v>70</v>
      </c>
      <c r="D69" s="9" t="s">
        <v>12</v>
      </c>
      <c r="E69" s="22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2" customFormat="1" ht="15.75">
      <c r="A70" s="24" t="s">
        <v>143</v>
      </c>
      <c r="B70" s="9" t="s">
        <v>111</v>
      </c>
      <c r="C70" s="9" t="s">
        <v>76</v>
      </c>
      <c r="D70" s="41">
        <f>E65/E2</f>
        <v>0</v>
      </c>
      <c r="E70" s="22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3" customFormat="1" ht="15.75">
      <c r="A71" s="36" t="s">
        <v>144</v>
      </c>
      <c r="B71" s="21" t="s">
        <v>107</v>
      </c>
      <c r="C71" s="21" t="s">
        <v>70</v>
      </c>
      <c r="D71" s="21" t="s">
        <v>23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s="12" customFormat="1" ht="15.75">
      <c r="A72" s="24" t="s">
        <v>145</v>
      </c>
      <c r="B72" s="9" t="s">
        <v>108</v>
      </c>
      <c r="C72" s="9" t="s">
        <v>76</v>
      </c>
      <c r="D72" s="9">
        <f>E72</f>
        <v>52084.4</v>
      </c>
      <c r="E72" s="22">
        <v>52084.4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2" customFormat="1" ht="31.5">
      <c r="A73" s="24" t="s">
        <v>146</v>
      </c>
      <c r="B73" s="9" t="s">
        <v>109</v>
      </c>
      <c r="C73" s="9" t="s">
        <v>70</v>
      </c>
      <c r="D73" s="9" t="s">
        <v>7</v>
      </c>
      <c r="E73" s="22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2" customFormat="1" ht="15.75">
      <c r="A74" s="24" t="s">
        <v>147</v>
      </c>
      <c r="B74" s="9" t="s">
        <v>110</v>
      </c>
      <c r="C74" s="9" t="s">
        <v>70</v>
      </c>
      <c r="D74" s="9" t="s">
        <v>20</v>
      </c>
      <c r="E74" s="2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2" customFormat="1" ht="15.75">
      <c r="A75" s="24" t="s">
        <v>148</v>
      </c>
      <c r="B75" s="9" t="s">
        <v>67</v>
      </c>
      <c r="C75" s="9" t="s">
        <v>70</v>
      </c>
      <c r="D75" s="9" t="s">
        <v>12</v>
      </c>
      <c r="E75" s="22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2" customFormat="1" ht="15.75">
      <c r="A76" s="24" t="s">
        <v>149</v>
      </c>
      <c r="B76" s="9" t="s">
        <v>111</v>
      </c>
      <c r="C76" s="9" t="s">
        <v>76</v>
      </c>
      <c r="D76" s="41">
        <f>E72/E2</f>
        <v>14.70479954827781</v>
      </c>
      <c r="E76" s="2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12" customFormat="1" ht="31.5">
      <c r="A77" s="36" t="s">
        <v>151</v>
      </c>
      <c r="B77" s="21" t="s">
        <v>107</v>
      </c>
      <c r="C77" s="21" t="s">
        <v>70</v>
      </c>
      <c r="D77" s="21" t="s">
        <v>57</v>
      </c>
      <c r="E77" s="22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2" customFormat="1" ht="15.75">
      <c r="A78" s="24" t="s">
        <v>152</v>
      </c>
      <c r="B78" s="9" t="s">
        <v>108</v>
      </c>
      <c r="C78" s="9" t="s">
        <v>76</v>
      </c>
      <c r="D78" s="9">
        <f>E79</f>
        <v>5361.46</v>
      </c>
      <c r="E78" s="22">
        <v>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2" customFormat="1" ht="31.5">
      <c r="A79" s="24" t="s">
        <v>153</v>
      </c>
      <c r="B79" s="9" t="s">
        <v>109</v>
      </c>
      <c r="C79" s="9" t="s">
        <v>70</v>
      </c>
      <c r="D79" s="9" t="s">
        <v>57</v>
      </c>
      <c r="E79" s="22">
        <f>5361.46</f>
        <v>5361.46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2" customFormat="1" ht="15.75">
      <c r="A80" s="24" t="s">
        <v>154</v>
      </c>
      <c r="B80" s="9" t="s">
        <v>110</v>
      </c>
      <c r="C80" s="9" t="s">
        <v>70</v>
      </c>
      <c r="D80" s="9" t="s">
        <v>150</v>
      </c>
      <c r="E80" s="2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2" customFormat="1" ht="15.75">
      <c r="A81" s="24" t="s">
        <v>155</v>
      </c>
      <c r="B81" s="9" t="s">
        <v>67</v>
      </c>
      <c r="C81" s="9" t="s">
        <v>70</v>
      </c>
      <c r="D81" s="9" t="s">
        <v>12</v>
      </c>
      <c r="E81" s="2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2" customFormat="1" ht="15.75">
      <c r="A82" s="24" t="s">
        <v>156</v>
      </c>
      <c r="B82" s="9" t="s">
        <v>111</v>
      </c>
      <c r="C82" s="9" t="s">
        <v>76</v>
      </c>
      <c r="D82" s="41">
        <f>E79/E2</f>
        <v>1.513681535855449</v>
      </c>
      <c r="E82" s="22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3" customFormat="1" ht="31.5">
      <c r="A83" s="36" t="s">
        <v>158</v>
      </c>
      <c r="B83" s="21" t="s">
        <v>107</v>
      </c>
      <c r="C83" s="21" t="s">
        <v>70</v>
      </c>
      <c r="D83" s="21" t="s">
        <v>58</v>
      </c>
      <c r="E83" s="35">
        <f>2033.15+603.99</f>
        <v>2637.1400000000003</v>
      </c>
      <c r="F83" s="22" t="s">
        <v>338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12" customFormat="1" ht="15.75">
      <c r="A84" s="24" t="s">
        <v>159</v>
      </c>
      <c r="B84" s="9" t="s">
        <v>108</v>
      </c>
      <c r="C84" s="9" t="s">
        <v>76</v>
      </c>
      <c r="D84" s="9">
        <f>E83</f>
        <v>2637.1400000000003</v>
      </c>
      <c r="E84" s="35"/>
      <c r="F84" s="35">
        <v>37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2" customFormat="1" ht="31.5">
      <c r="A85" s="24" t="s">
        <v>160</v>
      </c>
      <c r="B85" s="9" t="s">
        <v>109</v>
      </c>
      <c r="C85" s="9" t="s">
        <v>70</v>
      </c>
      <c r="D85" s="9" t="s">
        <v>58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2" customFormat="1" ht="15.75">
      <c r="A86" s="24" t="s">
        <v>161</v>
      </c>
      <c r="B86" s="9" t="s">
        <v>110</v>
      </c>
      <c r="C86" s="9" t="s">
        <v>70</v>
      </c>
      <c r="D86" s="9" t="s">
        <v>157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2" customFormat="1" ht="15.75">
      <c r="A87" s="24" t="s">
        <v>162</v>
      </c>
      <c r="B87" s="9" t="s">
        <v>67</v>
      </c>
      <c r="C87" s="9" t="s">
        <v>70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2" customFormat="1" ht="15.75">
      <c r="A88" s="24" t="s">
        <v>163</v>
      </c>
      <c r="B88" s="9" t="s">
        <v>111</v>
      </c>
      <c r="C88" s="9" t="s">
        <v>76</v>
      </c>
      <c r="D88" s="41">
        <f>E83/F84</f>
        <v>71.27405405405406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3" customFormat="1" ht="15.75">
      <c r="A89" s="36" t="s">
        <v>164</v>
      </c>
      <c r="B89" s="21" t="s">
        <v>107</v>
      </c>
      <c r="C89" s="21" t="s">
        <v>70</v>
      </c>
      <c r="D89" s="21" t="s">
        <v>24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s="12" customFormat="1" ht="15.75">
      <c r="A90" s="24" t="s">
        <v>165</v>
      </c>
      <c r="B90" s="9" t="s">
        <v>108</v>
      </c>
      <c r="C90" s="9" t="s">
        <v>76</v>
      </c>
      <c r="D90" s="34">
        <f>E91+E95</f>
        <v>47520.534</v>
      </c>
      <c r="E90" s="22"/>
      <c r="F90" s="22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2" customFormat="1" ht="31.5">
      <c r="A91" s="24" t="s">
        <v>166</v>
      </c>
      <c r="B91" s="9" t="s">
        <v>109</v>
      </c>
      <c r="C91" s="9" t="s">
        <v>70</v>
      </c>
      <c r="D91" s="9" t="s">
        <v>6</v>
      </c>
      <c r="E91" s="32">
        <f>'[1]Управл 2017'!$V$36</f>
        <v>17978.7</v>
      </c>
      <c r="F91" s="22" t="s">
        <v>340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2" customFormat="1" ht="15.75">
      <c r="A92" s="24" t="s">
        <v>167</v>
      </c>
      <c r="B92" s="9" t="s">
        <v>110</v>
      </c>
      <c r="C92" s="9" t="s">
        <v>70</v>
      </c>
      <c r="D92" s="9" t="s">
        <v>25</v>
      </c>
      <c r="E92" s="22"/>
      <c r="F92" s="22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2" customFormat="1" ht="15.75">
      <c r="A93" s="24" t="s">
        <v>168</v>
      </c>
      <c r="B93" s="9" t="s">
        <v>67</v>
      </c>
      <c r="C93" s="9" t="s">
        <v>70</v>
      </c>
      <c r="D93" s="9" t="s">
        <v>12</v>
      </c>
      <c r="E93" s="22"/>
      <c r="F93" s="22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2" customFormat="1" ht="15.75">
      <c r="A94" s="24" t="s">
        <v>169</v>
      </c>
      <c r="B94" s="9" t="s">
        <v>111</v>
      </c>
      <c r="C94" s="9" t="s">
        <v>76</v>
      </c>
      <c r="D94" s="41">
        <f>E91/E2</f>
        <v>5.075861095426313</v>
      </c>
      <c r="E94" s="22"/>
      <c r="F94" s="22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2" customFormat="1" ht="31.5">
      <c r="A95" s="24" t="s">
        <v>170</v>
      </c>
      <c r="B95" s="9" t="s">
        <v>109</v>
      </c>
      <c r="C95" s="9" t="s">
        <v>70</v>
      </c>
      <c r="D95" s="9" t="s">
        <v>5</v>
      </c>
      <c r="E95" s="32">
        <f>'[1]Управл 2017'!$Z$36</f>
        <v>29541.833999999995</v>
      </c>
      <c r="F95" s="22" t="s">
        <v>340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2" customFormat="1" ht="15.75">
      <c r="A96" s="24" t="s">
        <v>171</v>
      </c>
      <c r="B96" s="9" t="s">
        <v>110</v>
      </c>
      <c r="C96" s="9" t="s">
        <v>70</v>
      </c>
      <c r="D96" s="9" t="s">
        <v>20</v>
      </c>
      <c r="E96" s="22"/>
      <c r="F96" s="22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2" customFormat="1" ht="15.75">
      <c r="A97" s="24" t="s">
        <v>172</v>
      </c>
      <c r="B97" s="9" t="s">
        <v>67</v>
      </c>
      <c r="C97" s="9" t="s">
        <v>70</v>
      </c>
      <c r="D97" s="9" t="s">
        <v>12</v>
      </c>
      <c r="E97" s="22"/>
      <c r="F97" s="22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2" customFormat="1" ht="15.75">
      <c r="A98" s="24" t="s">
        <v>173</v>
      </c>
      <c r="B98" s="9" t="s">
        <v>111</v>
      </c>
      <c r="C98" s="9" t="s">
        <v>76</v>
      </c>
      <c r="D98" s="41">
        <f>E95/E2</f>
        <v>8.340438735177864</v>
      </c>
      <c r="E98" s="22"/>
      <c r="F98" s="22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3" customFormat="1" ht="47.25">
      <c r="A99" s="36" t="s">
        <v>175</v>
      </c>
      <c r="B99" s="21" t="s">
        <v>107</v>
      </c>
      <c r="C99" s="21" t="s">
        <v>70</v>
      </c>
      <c r="D99" s="21" t="s">
        <v>26</v>
      </c>
      <c r="E99" s="22"/>
      <c r="F99" s="9" t="s">
        <v>339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s="12" customFormat="1" ht="15.75">
      <c r="A100" s="24" t="s">
        <v>176</v>
      </c>
      <c r="B100" s="9" t="s">
        <v>108</v>
      </c>
      <c r="C100" s="9" t="s">
        <v>76</v>
      </c>
      <c r="D100" s="9">
        <f>E101+E105</f>
        <v>235.17</v>
      </c>
      <c r="E100" s="35"/>
      <c r="F100" s="9">
        <v>435.5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2" customFormat="1" ht="31.5">
      <c r="A101" s="24" t="s">
        <v>177</v>
      </c>
      <c r="B101" s="9" t="s">
        <v>109</v>
      </c>
      <c r="C101" s="9" t="s">
        <v>70</v>
      </c>
      <c r="D101" s="9" t="s">
        <v>9</v>
      </c>
      <c r="E101" s="35">
        <v>0</v>
      </c>
      <c r="F101" s="4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2" customFormat="1" ht="15.75">
      <c r="A102" s="24" t="s">
        <v>178</v>
      </c>
      <c r="B102" s="9" t="s">
        <v>110</v>
      </c>
      <c r="C102" s="9" t="s">
        <v>70</v>
      </c>
      <c r="D102" s="9" t="s">
        <v>27</v>
      </c>
      <c r="E102" s="35"/>
      <c r="F102" s="4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2" customFormat="1" ht="15.75">
      <c r="A103" s="24" t="s">
        <v>179</v>
      </c>
      <c r="B103" s="9" t="s">
        <v>67</v>
      </c>
      <c r="C103" s="9" t="s">
        <v>70</v>
      </c>
      <c r="D103" s="9" t="s">
        <v>174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2" customFormat="1" ht="31.5">
      <c r="A104" s="24" t="s">
        <v>180</v>
      </c>
      <c r="B104" s="9" t="s">
        <v>111</v>
      </c>
      <c r="C104" s="9" t="s">
        <v>76</v>
      </c>
      <c r="D104" s="41">
        <f>E101/F100</f>
        <v>0</v>
      </c>
      <c r="E104" s="35"/>
      <c r="F104" s="9" t="s">
        <v>339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2" customFormat="1" ht="31.5">
      <c r="A105" s="24" t="s">
        <v>181</v>
      </c>
      <c r="B105" s="9" t="s">
        <v>109</v>
      </c>
      <c r="C105" s="9" t="s">
        <v>70</v>
      </c>
      <c r="D105" s="9" t="s">
        <v>8</v>
      </c>
      <c r="E105" s="35">
        <v>235.17</v>
      </c>
      <c r="F105" s="9">
        <f>F100</f>
        <v>435.5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2" customFormat="1" ht="15.75">
      <c r="A106" s="24" t="s">
        <v>182</v>
      </c>
      <c r="B106" s="9" t="s">
        <v>110</v>
      </c>
      <c r="C106" s="9" t="s">
        <v>70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2" customFormat="1" ht="15.75">
      <c r="A107" s="24" t="s">
        <v>183</v>
      </c>
      <c r="B107" s="9" t="s">
        <v>67</v>
      </c>
      <c r="C107" s="9" t="s">
        <v>70</v>
      </c>
      <c r="D107" s="9" t="s">
        <v>174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2" customFormat="1" ht="15.75">
      <c r="A108" s="24" t="s">
        <v>184</v>
      </c>
      <c r="B108" s="9" t="s">
        <v>111</v>
      </c>
      <c r="C108" s="9" t="s">
        <v>76</v>
      </c>
      <c r="D108" s="41">
        <f>E105/F105</f>
        <v>0.5399999999999999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3" customFormat="1" ht="63">
      <c r="A109" s="36" t="s">
        <v>185</v>
      </c>
      <c r="B109" s="21" t="s">
        <v>107</v>
      </c>
      <c r="C109" s="21" t="s">
        <v>70</v>
      </c>
      <c r="D109" s="21" t="s">
        <v>29</v>
      </c>
      <c r="E109" s="22"/>
      <c r="F109" s="3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s="12" customFormat="1" ht="15.75">
      <c r="A110" s="24" t="s">
        <v>186</v>
      </c>
      <c r="B110" s="9" t="s">
        <v>108</v>
      </c>
      <c r="C110" s="9" t="s">
        <v>76</v>
      </c>
      <c r="D110" s="34">
        <f>E111+E115+E123+E127+E131+E135+E139+E143+E147+E151+E155+E159+E163+E119</f>
        <v>90787.83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2" customFormat="1" ht="31.5">
      <c r="A111" s="24" t="s">
        <v>187</v>
      </c>
      <c r="B111" s="9" t="s">
        <v>109</v>
      </c>
      <c r="C111" s="9" t="s">
        <v>70</v>
      </c>
      <c r="D111" s="9" t="s">
        <v>30</v>
      </c>
      <c r="E111" s="35">
        <f>1769.23</f>
        <v>1769.23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2" customFormat="1" ht="15.75">
      <c r="A112" s="24" t="s">
        <v>188</v>
      </c>
      <c r="B112" s="9" t="s">
        <v>110</v>
      </c>
      <c r="C112" s="9" t="s">
        <v>70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2" customFormat="1" ht="15.75">
      <c r="A113" s="24" t="s">
        <v>189</v>
      </c>
      <c r="B113" s="9" t="s">
        <v>67</v>
      </c>
      <c r="C113" s="9" t="s">
        <v>70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2" customFormat="1" ht="15.75">
      <c r="A114" s="24" t="s">
        <v>190</v>
      </c>
      <c r="B114" s="9" t="s">
        <v>111</v>
      </c>
      <c r="C114" s="9" t="s">
        <v>76</v>
      </c>
      <c r="D114" s="41">
        <f>E111/E2</f>
        <v>0.4995002823263693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2" customFormat="1" ht="31.5">
      <c r="A115" s="24" t="s">
        <v>191</v>
      </c>
      <c r="B115" s="9" t="s">
        <v>109</v>
      </c>
      <c r="C115" s="9" t="s">
        <v>70</v>
      </c>
      <c r="D115" s="9" t="s">
        <v>31</v>
      </c>
      <c r="E115" s="42">
        <f>6758.14</f>
        <v>6758.14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2" customFormat="1" ht="15.75">
      <c r="A116" s="24" t="s">
        <v>192</v>
      </c>
      <c r="B116" s="9" t="s">
        <v>110</v>
      </c>
      <c r="C116" s="9" t="s">
        <v>70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2" customFormat="1" ht="15.75">
      <c r="A117" s="24" t="s">
        <v>193</v>
      </c>
      <c r="B117" s="9" t="s">
        <v>67</v>
      </c>
      <c r="C117" s="9" t="s">
        <v>70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2" customFormat="1" ht="15.75">
      <c r="A118" s="24" t="s">
        <v>194</v>
      </c>
      <c r="B118" s="9" t="s">
        <v>111</v>
      </c>
      <c r="C118" s="9" t="s">
        <v>76</v>
      </c>
      <c r="D118" s="41">
        <f>E115/E2</f>
        <v>1.9080011293054773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2" customFormat="1" ht="31.5">
      <c r="A119" s="24"/>
      <c r="B119" s="9" t="s">
        <v>109</v>
      </c>
      <c r="C119" s="9" t="s">
        <v>70</v>
      </c>
      <c r="D119" s="41" t="s">
        <v>386</v>
      </c>
      <c r="E119" s="35">
        <f>1701.19</f>
        <v>1701.19</v>
      </c>
      <c r="F119" s="33"/>
      <c r="G119" s="33"/>
      <c r="H119" s="33"/>
      <c r="I119" s="33"/>
      <c r="J119" s="33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2" customFormat="1" ht="15.75">
      <c r="A120" s="24"/>
      <c r="B120" s="9" t="s">
        <v>110</v>
      </c>
      <c r="C120" s="9" t="s">
        <v>70</v>
      </c>
      <c r="D120" s="41" t="s">
        <v>27</v>
      </c>
      <c r="E120" s="35"/>
      <c r="F120" s="33"/>
      <c r="G120" s="33"/>
      <c r="H120" s="33"/>
      <c r="I120" s="33"/>
      <c r="J120" s="33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2" customFormat="1" ht="15.75">
      <c r="A121" s="24"/>
      <c r="B121" s="9" t="s">
        <v>67</v>
      </c>
      <c r="C121" s="9" t="s">
        <v>70</v>
      </c>
      <c r="D121" s="41" t="s">
        <v>12</v>
      </c>
      <c r="E121" s="35"/>
      <c r="F121" s="33"/>
      <c r="G121" s="33"/>
      <c r="H121" s="33"/>
      <c r="I121" s="33"/>
      <c r="J121" s="33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2" customFormat="1" ht="15.75">
      <c r="A122" s="24"/>
      <c r="B122" s="9" t="s">
        <v>111</v>
      </c>
      <c r="C122" s="9" t="s">
        <v>76</v>
      </c>
      <c r="D122" s="41">
        <f>E119/E2</f>
        <v>0.4802907961603614</v>
      </c>
      <c r="E122" s="35"/>
      <c r="F122" s="33"/>
      <c r="G122" s="33"/>
      <c r="H122" s="33"/>
      <c r="I122" s="33"/>
      <c r="J122" s="33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2" customFormat="1" ht="31.5">
      <c r="A123" s="24" t="s">
        <v>195</v>
      </c>
      <c r="B123" s="9" t="s">
        <v>109</v>
      </c>
      <c r="C123" s="9" t="s">
        <v>70</v>
      </c>
      <c r="D123" s="9" t="s">
        <v>3</v>
      </c>
      <c r="E123" s="35">
        <f>1391.3</f>
        <v>1391.3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2" customFormat="1" ht="15.75">
      <c r="A124" s="24" t="s">
        <v>196</v>
      </c>
      <c r="B124" s="9" t="s">
        <v>110</v>
      </c>
      <c r="C124" s="9" t="s">
        <v>70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2" customFormat="1" ht="15.75">
      <c r="A125" s="24" t="s">
        <v>197</v>
      </c>
      <c r="B125" s="9" t="s">
        <v>67</v>
      </c>
      <c r="C125" s="9" t="s">
        <v>70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2" customFormat="1" ht="15.75">
      <c r="A126" s="24" t="s">
        <v>198</v>
      </c>
      <c r="B126" s="9" t="s">
        <v>111</v>
      </c>
      <c r="C126" s="9" t="s">
        <v>76</v>
      </c>
      <c r="D126" s="41">
        <f>E123/E2</f>
        <v>0.39280067758328624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2" customFormat="1" ht="31.5">
      <c r="A127" s="24" t="s">
        <v>199</v>
      </c>
      <c r="B127" s="9" t="s">
        <v>109</v>
      </c>
      <c r="C127" s="9" t="s">
        <v>70</v>
      </c>
      <c r="D127" s="9" t="s">
        <v>2</v>
      </c>
      <c r="E127" s="35">
        <f>29542.48</f>
        <v>29542.48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2" customFormat="1" ht="15.75">
      <c r="A128" s="24" t="s">
        <v>200</v>
      </c>
      <c r="B128" s="9" t="s">
        <v>110</v>
      </c>
      <c r="C128" s="9" t="s">
        <v>70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2" customFormat="1" ht="15.75">
      <c r="A129" s="24" t="s">
        <v>201</v>
      </c>
      <c r="B129" s="9" t="s">
        <v>67</v>
      </c>
      <c r="C129" s="9" t="s">
        <v>70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2" customFormat="1" ht="15.75">
      <c r="A130" s="24" t="s">
        <v>202</v>
      </c>
      <c r="B130" s="9" t="s">
        <v>111</v>
      </c>
      <c r="C130" s="9" t="s">
        <v>76</v>
      </c>
      <c r="D130" s="41">
        <f>E127/E2</f>
        <v>8.340621118012422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2" customFormat="1" ht="47.25">
      <c r="A131" s="24" t="s">
        <v>203</v>
      </c>
      <c r="B131" s="9" t="s">
        <v>109</v>
      </c>
      <c r="C131" s="9" t="s">
        <v>70</v>
      </c>
      <c r="D131" s="9" t="s">
        <v>35</v>
      </c>
      <c r="E131" s="35">
        <f>12312.44+8695.54</f>
        <v>21007.980000000003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2" customFormat="1" ht="15.75">
      <c r="A132" s="24" t="s">
        <v>204</v>
      </c>
      <c r="B132" s="9" t="s">
        <v>110</v>
      </c>
      <c r="C132" s="9" t="s">
        <v>70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2" customFormat="1" ht="15.75">
      <c r="A133" s="24" t="s">
        <v>205</v>
      </c>
      <c r="B133" s="9" t="s">
        <v>67</v>
      </c>
      <c r="C133" s="9" t="s">
        <v>70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2" customFormat="1" ht="15.75">
      <c r="A134" s="24" t="s">
        <v>206</v>
      </c>
      <c r="B134" s="9" t="s">
        <v>111</v>
      </c>
      <c r="C134" s="9" t="s">
        <v>76</v>
      </c>
      <c r="D134" s="41">
        <f>E131/E2</f>
        <v>5.93110671936759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2" customFormat="1" ht="31.5">
      <c r="A135" s="24" t="s">
        <v>207</v>
      </c>
      <c r="B135" s="9" t="s">
        <v>109</v>
      </c>
      <c r="C135" s="9" t="s">
        <v>70</v>
      </c>
      <c r="D135" s="9" t="s">
        <v>37</v>
      </c>
      <c r="E135" s="35">
        <f>12064.05</f>
        <v>12064.05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2" customFormat="1" ht="15.75">
      <c r="A136" s="24" t="s">
        <v>208</v>
      </c>
      <c r="B136" s="9" t="s">
        <v>110</v>
      </c>
      <c r="C136" s="9" t="s">
        <v>70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2" customFormat="1" ht="15.75">
      <c r="A137" s="24" t="s">
        <v>209</v>
      </c>
      <c r="B137" s="9" t="s">
        <v>67</v>
      </c>
      <c r="C137" s="9" t="s">
        <v>70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2" customFormat="1" ht="15.75">
      <c r="A138" s="24" t="s">
        <v>210</v>
      </c>
      <c r="B138" s="9" t="s">
        <v>111</v>
      </c>
      <c r="C138" s="9" t="s">
        <v>76</v>
      </c>
      <c r="D138" s="41">
        <f>E135/E2</f>
        <v>3.4059994353472614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2" customFormat="1" ht="31.5">
      <c r="A139" s="24" t="s">
        <v>211</v>
      </c>
      <c r="B139" s="9" t="s">
        <v>109</v>
      </c>
      <c r="C139" s="9" t="s">
        <v>70</v>
      </c>
      <c r="D139" s="9" t="s">
        <v>39</v>
      </c>
      <c r="E139" s="35">
        <f>6124.12</f>
        <v>6124.12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2" customFormat="1" ht="15.75">
      <c r="A140" s="24" t="s">
        <v>212</v>
      </c>
      <c r="B140" s="9" t="s">
        <v>110</v>
      </c>
      <c r="C140" s="9" t="s">
        <v>70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2" customFormat="1" ht="15.75">
      <c r="A141" s="24" t="s">
        <v>213</v>
      </c>
      <c r="B141" s="9" t="s">
        <v>67</v>
      </c>
      <c r="C141" s="9" t="s">
        <v>70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2" customFormat="1" ht="15.75">
      <c r="A142" s="24" t="s">
        <v>214</v>
      </c>
      <c r="B142" s="9" t="s">
        <v>111</v>
      </c>
      <c r="C142" s="9" t="s">
        <v>76</v>
      </c>
      <c r="D142" s="41">
        <f>E139/E2</f>
        <v>1.7290005646527384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2" customFormat="1" ht="31.5">
      <c r="A143" s="24" t="s">
        <v>215</v>
      </c>
      <c r="B143" s="9" t="s">
        <v>109</v>
      </c>
      <c r="C143" s="9" t="s">
        <v>70</v>
      </c>
      <c r="D143" s="9" t="s">
        <v>40</v>
      </c>
      <c r="E143" s="35">
        <f>2875.4</f>
        <v>2875.4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2" customFormat="1" ht="15.75">
      <c r="A144" s="24" t="s">
        <v>216</v>
      </c>
      <c r="B144" s="9" t="s">
        <v>110</v>
      </c>
      <c r="C144" s="9" t="s">
        <v>70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2" customFormat="1" ht="15.75">
      <c r="A145" s="24" t="s">
        <v>217</v>
      </c>
      <c r="B145" s="9" t="s">
        <v>67</v>
      </c>
      <c r="C145" s="9" t="s">
        <v>70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2" customFormat="1" ht="15.75">
      <c r="A146" s="24" t="s">
        <v>218</v>
      </c>
      <c r="B146" s="9" t="s">
        <v>111</v>
      </c>
      <c r="C146" s="9" t="s">
        <v>76</v>
      </c>
      <c r="D146" s="41">
        <f>E143/E2</f>
        <v>0.8118012422360249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2" customFormat="1" ht="31.5">
      <c r="A147" s="24" t="s">
        <v>353</v>
      </c>
      <c r="B147" s="9" t="s">
        <v>109</v>
      </c>
      <c r="C147" s="9" t="s">
        <v>70</v>
      </c>
      <c r="D147" s="9" t="s">
        <v>335</v>
      </c>
      <c r="E147" s="35">
        <v>2418.48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2" customFormat="1" ht="15.75">
      <c r="A148" s="24" t="s">
        <v>354</v>
      </c>
      <c r="B148" s="9" t="s">
        <v>110</v>
      </c>
      <c r="C148" s="9" t="s">
        <v>70</v>
      </c>
      <c r="D148" s="9" t="s">
        <v>38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2" customFormat="1" ht="15.75">
      <c r="A149" s="24" t="s">
        <v>355</v>
      </c>
      <c r="B149" s="9" t="s">
        <v>67</v>
      </c>
      <c r="C149" s="9" t="s">
        <v>70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2" customFormat="1" ht="15.75">
      <c r="A150" s="24" t="s">
        <v>356</v>
      </c>
      <c r="B150" s="9" t="s">
        <v>111</v>
      </c>
      <c r="C150" s="9" t="s">
        <v>76</v>
      </c>
      <c r="D150" s="41">
        <f>E147/E2</f>
        <v>0.6828006775832863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2" customFormat="1" ht="31.5">
      <c r="A151" s="24" t="s">
        <v>357</v>
      </c>
      <c r="B151" s="9" t="s">
        <v>109</v>
      </c>
      <c r="C151" s="9" t="s">
        <v>70</v>
      </c>
      <c r="D151" s="41" t="s">
        <v>334</v>
      </c>
      <c r="E151" s="35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2" customFormat="1" ht="15.75">
      <c r="A152" s="24" t="s">
        <v>358</v>
      </c>
      <c r="B152" s="9" t="s">
        <v>110</v>
      </c>
      <c r="C152" s="9" t="s">
        <v>70</v>
      </c>
      <c r="D152" s="41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2" customFormat="1" ht="15.75">
      <c r="A153" s="24" t="s">
        <v>359</v>
      </c>
      <c r="B153" s="9" t="s">
        <v>67</v>
      </c>
      <c r="C153" s="9" t="s">
        <v>70</v>
      </c>
      <c r="D153" s="41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2" customFormat="1" ht="15.75">
      <c r="A154" s="24" t="s">
        <v>360</v>
      </c>
      <c r="B154" s="9" t="s">
        <v>111</v>
      </c>
      <c r="C154" s="9" t="s">
        <v>76</v>
      </c>
      <c r="D154" s="41">
        <f>E151/E2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2" customFormat="1" ht="31.5">
      <c r="A155" s="24" t="s">
        <v>361</v>
      </c>
      <c r="B155" s="9" t="s">
        <v>109</v>
      </c>
      <c r="C155" s="9" t="s">
        <v>70</v>
      </c>
      <c r="D155" s="41" t="s">
        <v>336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2" customFormat="1" ht="15.75">
      <c r="A156" s="24" t="s">
        <v>362</v>
      </c>
      <c r="B156" s="9" t="s">
        <v>110</v>
      </c>
      <c r="C156" s="9" t="s">
        <v>70</v>
      </c>
      <c r="D156" s="41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2" customFormat="1" ht="15.75">
      <c r="A157" s="24" t="s">
        <v>363</v>
      </c>
      <c r="B157" s="9" t="s">
        <v>67</v>
      </c>
      <c r="C157" s="9" t="s">
        <v>70</v>
      </c>
      <c r="D157" s="41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2" customFormat="1" ht="15.75">
      <c r="A158" s="24" t="s">
        <v>364</v>
      </c>
      <c r="B158" s="9" t="s">
        <v>111</v>
      </c>
      <c r="C158" s="9" t="s">
        <v>76</v>
      </c>
      <c r="D158" s="41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2" customFormat="1" ht="31.5">
      <c r="A159" s="24" t="s">
        <v>365</v>
      </c>
      <c r="B159" s="9" t="s">
        <v>109</v>
      </c>
      <c r="C159" s="9" t="s">
        <v>70</v>
      </c>
      <c r="D159" s="41" t="s">
        <v>333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2" customFormat="1" ht="15.75">
      <c r="A160" s="24" t="s">
        <v>366</v>
      </c>
      <c r="B160" s="9" t="s">
        <v>110</v>
      </c>
      <c r="C160" s="9" t="s">
        <v>70</v>
      </c>
      <c r="D160" s="41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2" customFormat="1" ht="15.75">
      <c r="A161" s="24" t="s">
        <v>367</v>
      </c>
      <c r="B161" s="9" t="s">
        <v>67</v>
      </c>
      <c r="C161" s="9" t="s">
        <v>70</v>
      </c>
      <c r="D161" s="41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2" customFormat="1" ht="15.75">
      <c r="A162" s="24" t="s">
        <v>368</v>
      </c>
      <c r="B162" s="9" t="s">
        <v>111</v>
      </c>
      <c r="C162" s="9" t="s">
        <v>76</v>
      </c>
      <c r="D162" s="41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2" customFormat="1" ht="31.5">
      <c r="A163" s="24" t="s">
        <v>369</v>
      </c>
      <c r="B163" s="9" t="s">
        <v>109</v>
      </c>
      <c r="C163" s="9" t="s">
        <v>70</v>
      </c>
      <c r="D163" s="9" t="s">
        <v>330</v>
      </c>
      <c r="E163" s="35">
        <v>5135.46</v>
      </c>
      <c r="F163" s="26"/>
      <c r="G163" s="2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2" customFormat="1" ht="15.75">
      <c r="A164" s="24" t="s">
        <v>370</v>
      </c>
      <c r="B164" s="9" t="s">
        <v>110</v>
      </c>
      <c r="C164" s="9" t="s">
        <v>70</v>
      </c>
      <c r="D164" s="9" t="s">
        <v>27</v>
      </c>
      <c r="E164" s="35"/>
      <c r="F164" s="2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2" customFormat="1" ht="15.75">
      <c r="A165" s="24" t="s">
        <v>371</v>
      </c>
      <c r="B165" s="9" t="s">
        <v>67</v>
      </c>
      <c r="C165" s="9" t="s">
        <v>70</v>
      </c>
      <c r="D165" s="9" t="s">
        <v>12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2" customFormat="1" ht="15.75">
      <c r="A166" s="24" t="s">
        <v>372</v>
      </c>
      <c r="B166" s="9" t="s">
        <v>111</v>
      </c>
      <c r="C166" s="9" t="s">
        <v>76</v>
      </c>
      <c r="D166" s="41">
        <f>E163/E2</f>
        <v>1.4498757763975156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2" customFormat="1" ht="47.25">
      <c r="A167" s="36" t="s">
        <v>219</v>
      </c>
      <c r="B167" s="21" t="s">
        <v>107</v>
      </c>
      <c r="C167" s="21" t="s">
        <v>70</v>
      </c>
      <c r="D167" s="21" t="s">
        <v>41</v>
      </c>
      <c r="E167" s="22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2" customFormat="1" ht="15.75">
      <c r="A168" s="24" t="s">
        <v>220</v>
      </c>
      <c r="B168" s="9" t="s">
        <v>108</v>
      </c>
      <c r="C168" s="9" t="s">
        <v>76</v>
      </c>
      <c r="D168" s="9">
        <f>E169+E173+E177+E181+E185+E189+E197+E201+E205+E209</f>
        <v>82317.73509999999</v>
      </c>
      <c r="E168" s="22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2" customFormat="1" ht="31.5">
      <c r="A169" s="24" t="s">
        <v>221</v>
      </c>
      <c r="B169" s="9" t="s">
        <v>109</v>
      </c>
      <c r="C169" s="9" t="s">
        <v>70</v>
      </c>
      <c r="D169" s="9" t="s">
        <v>42</v>
      </c>
      <c r="E169" s="22">
        <v>2148.426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2" customFormat="1" ht="15.75">
      <c r="A170" s="24" t="s">
        <v>222</v>
      </c>
      <c r="B170" s="9" t="s">
        <v>110</v>
      </c>
      <c r="C170" s="9" t="s">
        <v>70</v>
      </c>
      <c r="D170" s="9" t="s">
        <v>43</v>
      </c>
      <c r="E170" s="22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2" customFormat="1" ht="15.75">
      <c r="A171" s="24" t="s">
        <v>223</v>
      </c>
      <c r="B171" s="9" t="s">
        <v>67</v>
      </c>
      <c r="C171" s="9" t="s">
        <v>70</v>
      </c>
      <c r="D171" s="9" t="s">
        <v>22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2" customFormat="1" ht="15.75">
      <c r="A172" s="24" t="s">
        <v>224</v>
      </c>
      <c r="B172" s="9" t="s">
        <v>111</v>
      </c>
      <c r="C172" s="9" t="s">
        <v>76</v>
      </c>
      <c r="D172" s="41">
        <f>E169/F169</f>
        <v>2148.426</v>
      </c>
      <c r="E172" s="22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2" customFormat="1" ht="31.5">
      <c r="A173" s="24"/>
      <c r="B173" s="9" t="s">
        <v>109</v>
      </c>
      <c r="C173" s="9" t="s">
        <v>70</v>
      </c>
      <c r="D173" s="9" t="s">
        <v>381</v>
      </c>
      <c r="E173" s="32">
        <f>9734.0691</f>
        <v>9734.0691</v>
      </c>
      <c r="F173" s="35">
        <v>1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2" customFormat="1" ht="15.75">
      <c r="A174" s="24"/>
      <c r="B174" s="9" t="s">
        <v>110</v>
      </c>
      <c r="C174" s="9" t="s">
        <v>70</v>
      </c>
      <c r="D174" s="9" t="s">
        <v>43</v>
      </c>
      <c r="E174" s="22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2" customFormat="1" ht="15.75">
      <c r="A175" s="24"/>
      <c r="B175" s="9" t="s">
        <v>67</v>
      </c>
      <c r="C175" s="9" t="s">
        <v>70</v>
      </c>
      <c r="D175" s="9" t="s">
        <v>22</v>
      </c>
      <c r="E175" s="22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2" customFormat="1" ht="15.75">
      <c r="A176" s="24"/>
      <c r="B176" s="9" t="s">
        <v>111</v>
      </c>
      <c r="C176" s="9" t="s">
        <v>76</v>
      </c>
      <c r="D176" s="41">
        <f>E173/F173</f>
        <v>9734.0691</v>
      </c>
      <c r="E176" s="22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2" customFormat="1" ht="31.5">
      <c r="A177" s="24" t="s">
        <v>225</v>
      </c>
      <c r="B177" s="9" t="s">
        <v>109</v>
      </c>
      <c r="C177" s="9" t="s">
        <v>70</v>
      </c>
      <c r="D177" s="9" t="s">
        <v>44</v>
      </c>
      <c r="E177" s="35">
        <v>17446.67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2" customFormat="1" ht="15.75">
      <c r="A178" s="24" t="s">
        <v>226</v>
      </c>
      <c r="B178" s="9" t="s">
        <v>110</v>
      </c>
      <c r="C178" s="9" t="s">
        <v>70</v>
      </c>
      <c r="D178" s="9" t="s">
        <v>27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2" customFormat="1" ht="15.75">
      <c r="A179" s="24" t="s">
        <v>227</v>
      </c>
      <c r="B179" s="9" t="s">
        <v>67</v>
      </c>
      <c r="C179" s="9" t="s">
        <v>70</v>
      </c>
      <c r="D179" s="9" t="s">
        <v>12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2" customFormat="1" ht="15.75">
      <c r="A180" s="24" t="s">
        <v>228</v>
      </c>
      <c r="B180" s="9" t="s">
        <v>111</v>
      </c>
      <c r="C180" s="9" t="s">
        <v>76</v>
      </c>
      <c r="D180" s="41">
        <f>E177/E2</f>
        <v>4.925654997176736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2" customFormat="1" ht="31.5">
      <c r="A181" s="24" t="s">
        <v>229</v>
      </c>
      <c r="B181" s="9" t="s">
        <v>109</v>
      </c>
      <c r="C181" s="9" t="s">
        <v>70</v>
      </c>
      <c r="D181" s="9" t="s">
        <v>45</v>
      </c>
      <c r="E181" s="35">
        <v>3751.2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2" customFormat="1" ht="15.75">
      <c r="A182" s="24" t="s">
        <v>230</v>
      </c>
      <c r="B182" s="9" t="s">
        <v>110</v>
      </c>
      <c r="C182" s="9" t="s">
        <v>70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2" customFormat="1" ht="15.75">
      <c r="A183" s="24" t="s">
        <v>231</v>
      </c>
      <c r="B183" s="9" t="s">
        <v>67</v>
      </c>
      <c r="C183" s="9" t="s">
        <v>70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2" customFormat="1" ht="15.75">
      <c r="A184" s="24" t="s">
        <v>232</v>
      </c>
      <c r="B184" s="9" t="s">
        <v>111</v>
      </c>
      <c r="C184" s="9" t="s">
        <v>76</v>
      </c>
      <c r="D184" s="41">
        <f>E181/E2</f>
        <v>1.0590626764539808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2" customFormat="1" ht="31.5">
      <c r="A185" s="24" t="s">
        <v>233</v>
      </c>
      <c r="B185" s="9" t="s">
        <v>109</v>
      </c>
      <c r="C185" s="9" t="s">
        <v>70</v>
      </c>
      <c r="D185" s="9" t="s">
        <v>46</v>
      </c>
      <c r="E185" s="35">
        <v>3406.43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2" customFormat="1" ht="15.75">
      <c r="A186" s="24" t="s">
        <v>234</v>
      </c>
      <c r="B186" s="9" t="s">
        <v>110</v>
      </c>
      <c r="C186" s="9" t="s">
        <v>70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2" customFormat="1" ht="15.75">
      <c r="A187" s="24" t="s">
        <v>235</v>
      </c>
      <c r="B187" s="9" t="s">
        <v>67</v>
      </c>
      <c r="C187" s="9" t="s">
        <v>70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2" customFormat="1" ht="15.75">
      <c r="A188" s="24" t="s">
        <v>236</v>
      </c>
      <c r="B188" s="9" t="s">
        <v>111</v>
      </c>
      <c r="C188" s="9" t="s">
        <v>76</v>
      </c>
      <c r="D188" s="41">
        <f>E185/E2</f>
        <v>0.9617250141163184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2" customFormat="1" ht="31.5">
      <c r="A189" s="24" t="s">
        <v>237</v>
      </c>
      <c r="B189" s="9" t="s">
        <v>109</v>
      </c>
      <c r="C189" s="9" t="s">
        <v>70</v>
      </c>
      <c r="D189" s="9" t="s">
        <v>323</v>
      </c>
      <c r="E189" s="35">
        <v>1059.91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2" customFormat="1" ht="15.75">
      <c r="A190" s="24" t="s">
        <v>238</v>
      </c>
      <c r="B190" s="9" t="s">
        <v>110</v>
      </c>
      <c r="C190" s="9" t="s">
        <v>70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2" customFormat="1" ht="15.75">
      <c r="A191" s="24" t="s">
        <v>240</v>
      </c>
      <c r="B191" s="9" t="s">
        <v>67</v>
      </c>
      <c r="C191" s="9" t="s">
        <v>70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2" customFormat="1" ht="15.75">
      <c r="A192" s="24" t="s">
        <v>241</v>
      </c>
      <c r="B192" s="9" t="s">
        <v>111</v>
      </c>
      <c r="C192" s="9" t="s">
        <v>76</v>
      </c>
      <c r="D192" s="41">
        <f>E189/E2</f>
        <v>0.29924054206662903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2" customFormat="1" ht="31.5">
      <c r="A193" s="24"/>
      <c r="B193" s="9" t="s">
        <v>109</v>
      </c>
      <c r="C193" s="9" t="s">
        <v>70</v>
      </c>
      <c r="D193" s="9" t="s">
        <v>378</v>
      </c>
      <c r="E193" s="35">
        <v>7366.17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2" customFormat="1" ht="15.75">
      <c r="A194" s="24"/>
      <c r="B194" s="9" t="s">
        <v>110</v>
      </c>
      <c r="C194" s="9" t="s">
        <v>70</v>
      </c>
      <c r="D194" s="9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2" customFormat="1" ht="15.75">
      <c r="A195" s="24"/>
      <c r="B195" s="9" t="s">
        <v>67</v>
      </c>
      <c r="C195" s="9" t="s">
        <v>70</v>
      </c>
      <c r="D195" s="9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2" customFormat="1" ht="15.75">
      <c r="A196" s="24"/>
      <c r="B196" s="9" t="s">
        <v>111</v>
      </c>
      <c r="C196" s="9" t="s">
        <v>76</v>
      </c>
      <c r="D196" s="41">
        <f>E193/E2</f>
        <v>2.0796640316205535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2" customFormat="1" ht="31.5">
      <c r="A197" s="24" t="s">
        <v>242</v>
      </c>
      <c r="B197" s="9" t="s">
        <v>109</v>
      </c>
      <c r="C197" s="9" t="s">
        <v>70</v>
      </c>
      <c r="D197" s="9" t="s">
        <v>47</v>
      </c>
      <c r="E197" s="35">
        <v>11689.01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2" customFormat="1" ht="15.75">
      <c r="A198" s="24" t="s">
        <v>239</v>
      </c>
      <c r="B198" s="9" t="s">
        <v>110</v>
      </c>
      <c r="C198" s="9" t="s">
        <v>70</v>
      </c>
      <c r="D198" s="9" t="s">
        <v>27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2" customFormat="1" ht="15.75">
      <c r="A199" s="24" t="s">
        <v>243</v>
      </c>
      <c r="B199" s="9" t="s">
        <v>67</v>
      </c>
      <c r="C199" s="9" t="s">
        <v>70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2" customFormat="1" ht="15.75">
      <c r="A200" s="24" t="s">
        <v>244</v>
      </c>
      <c r="B200" s="9" t="s">
        <v>111</v>
      </c>
      <c r="C200" s="9" t="s">
        <v>76</v>
      </c>
      <c r="D200" s="41">
        <f>E197/E2</f>
        <v>3.300115753811406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2" customFormat="1" ht="31.5">
      <c r="A201" s="24" t="s">
        <v>245</v>
      </c>
      <c r="B201" s="9" t="s">
        <v>109</v>
      </c>
      <c r="C201" s="9" t="s">
        <v>70</v>
      </c>
      <c r="D201" s="9" t="s">
        <v>48</v>
      </c>
      <c r="E201" s="35">
        <v>204.67</v>
      </c>
      <c r="F201" s="35" t="s">
        <v>331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2" customFormat="1" ht="15.75">
      <c r="A202" s="24" t="s">
        <v>246</v>
      </c>
      <c r="B202" s="9" t="s">
        <v>110</v>
      </c>
      <c r="C202" s="9" t="s">
        <v>70</v>
      </c>
      <c r="D202" s="9" t="s">
        <v>27</v>
      </c>
      <c r="E202" s="35"/>
      <c r="F202" s="35" t="s">
        <v>12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2" customFormat="1" ht="15.75">
      <c r="A203" s="24" t="s">
        <v>247</v>
      </c>
      <c r="B203" s="9" t="s">
        <v>67</v>
      </c>
      <c r="C203" s="9" t="s">
        <v>70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2" customFormat="1" ht="15.75">
      <c r="A204" s="24" t="s">
        <v>248</v>
      </c>
      <c r="B204" s="9" t="s">
        <v>111</v>
      </c>
      <c r="C204" s="9" t="s">
        <v>76</v>
      </c>
      <c r="D204" s="41">
        <f>E201/E2</f>
        <v>0.0577837380011293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2" customFormat="1" ht="31.5">
      <c r="A205" s="24" t="s">
        <v>249</v>
      </c>
      <c r="B205" s="9" t="s">
        <v>109</v>
      </c>
      <c r="C205" s="9" t="s">
        <v>70</v>
      </c>
      <c r="D205" s="9" t="s">
        <v>49</v>
      </c>
      <c r="E205" s="35">
        <v>32736.57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2" customFormat="1" ht="15.75">
      <c r="A206" s="24" t="s">
        <v>250</v>
      </c>
      <c r="B206" s="9" t="s">
        <v>110</v>
      </c>
      <c r="C206" s="9" t="s">
        <v>70</v>
      </c>
      <c r="D206" s="9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2" customFormat="1" ht="15.75">
      <c r="A207" s="24" t="s">
        <v>251</v>
      </c>
      <c r="B207" s="9" t="s">
        <v>67</v>
      </c>
      <c r="C207" s="9" t="s">
        <v>70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2" customFormat="1" ht="15.75">
      <c r="A208" s="24" t="s">
        <v>252</v>
      </c>
      <c r="B208" s="9" t="s">
        <v>111</v>
      </c>
      <c r="C208" s="9" t="s">
        <v>76</v>
      </c>
      <c r="D208" s="41">
        <f>E205/E2</f>
        <v>9.24239695087521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2" customFormat="1" ht="31.5">
      <c r="A209" s="24"/>
      <c r="B209" s="9" t="s">
        <v>109</v>
      </c>
      <c r="C209" s="9" t="s">
        <v>70</v>
      </c>
      <c r="D209" s="41" t="s">
        <v>377</v>
      </c>
      <c r="E209" s="35">
        <v>140.78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2" customFormat="1" ht="15.75">
      <c r="A210" s="24"/>
      <c r="B210" s="9" t="s">
        <v>110</v>
      </c>
      <c r="C210" s="9" t="s">
        <v>70</v>
      </c>
      <c r="D210" s="41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2" customFormat="1" ht="15.75">
      <c r="A211" s="24"/>
      <c r="B211" s="9" t="s">
        <v>67</v>
      </c>
      <c r="C211" s="9" t="s">
        <v>70</v>
      </c>
      <c r="D211" s="41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2" customFormat="1" ht="15.75">
      <c r="A212" s="24"/>
      <c r="B212" s="9" t="s">
        <v>111</v>
      </c>
      <c r="C212" s="9" t="s">
        <v>76</v>
      </c>
      <c r="D212" s="41">
        <f>E209/E2</f>
        <v>0.039745906267645396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2" customFormat="1" ht="47.25">
      <c r="A213" s="36" t="s">
        <v>286</v>
      </c>
      <c r="B213" s="21" t="s">
        <v>107</v>
      </c>
      <c r="C213" s="21" t="s">
        <v>70</v>
      </c>
      <c r="D213" s="21" t="s">
        <v>50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2" customFormat="1" ht="18.75">
      <c r="A214" s="24" t="s">
        <v>253</v>
      </c>
      <c r="B214" s="9" t="s">
        <v>108</v>
      </c>
      <c r="C214" s="9" t="s">
        <v>76</v>
      </c>
      <c r="D214" s="9">
        <f>E215+E219+E223+E227+E231+E235+E239+E243+E247+E251</f>
        <v>7795.5</v>
      </c>
      <c r="E214" s="35"/>
      <c r="F214" s="28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2" customFormat="1" ht="31.5">
      <c r="A215" s="24" t="s">
        <v>254</v>
      </c>
      <c r="B215" s="9" t="s">
        <v>109</v>
      </c>
      <c r="C215" s="9" t="s">
        <v>70</v>
      </c>
      <c r="D215" s="9" t="s">
        <v>51</v>
      </c>
      <c r="E215" s="35"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2" customFormat="1" ht="15.75">
      <c r="A216" s="24" t="s">
        <v>282</v>
      </c>
      <c r="B216" s="9" t="s">
        <v>110</v>
      </c>
      <c r="C216" s="9" t="s">
        <v>70</v>
      </c>
      <c r="D216" s="9" t="s">
        <v>27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2" customFormat="1" ht="15.75">
      <c r="A217" s="24" t="s">
        <v>255</v>
      </c>
      <c r="B217" s="9" t="s">
        <v>67</v>
      </c>
      <c r="C217" s="9" t="s">
        <v>70</v>
      </c>
      <c r="D217" s="9" t="s">
        <v>12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2" customFormat="1" ht="15.75">
      <c r="A218" s="24" t="s">
        <v>256</v>
      </c>
      <c r="B218" s="9" t="s">
        <v>111</v>
      </c>
      <c r="C218" s="9" t="s">
        <v>76</v>
      </c>
      <c r="D218" s="9">
        <v>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2" customFormat="1" ht="31.5">
      <c r="A219" s="24" t="s">
        <v>257</v>
      </c>
      <c r="B219" s="9" t="s">
        <v>109</v>
      </c>
      <c r="C219" s="9" t="s">
        <v>70</v>
      </c>
      <c r="D219" s="9" t="s">
        <v>53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2" customFormat="1" ht="15.75">
      <c r="A220" s="24" t="s">
        <v>258</v>
      </c>
      <c r="B220" s="9" t="s">
        <v>110</v>
      </c>
      <c r="C220" s="9" t="s">
        <v>70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2" customFormat="1" ht="15.75">
      <c r="A221" s="24" t="s">
        <v>259</v>
      </c>
      <c r="B221" s="9" t="s">
        <v>67</v>
      </c>
      <c r="C221" s="9" t="s">
        <v>70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2" customFormat="1" ht="15.75">
      <c r="A222" s="24" t="s">
        <v>260</v>
      </c>
      <c r="B222" s="9" t="s">
        <v>111</v>
      </c>
      <c r="C222" s="9" t="s">
        <v>76</v>
      </c>
      <c r="D222" s="41">
        <f>E219/E2</f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2" customFormat="1" ht="31.5">
      <c r="A223" s="24" t="s">
        <v>261</v>
      </c>
      <c r="B223" s="9" t="s">
        <v>109</v>
      </c>
      <c r="C223" s="9" t="s">
        <v>70</v>
      </c>
      <c r="D223" s="9" t="s">
        <v>52</v>
      </c>
      <c r="E223" s="35">
        <v>0</v>
      </c>
      <c r="F223" s="35" t="s">
        <v>387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2" customFormat="1" ht="15.75">
      <c r="A224" s="24" t="s">
        <v>262</v>
      </c>
      <c r="B224" s="9" t="s">
        <v>110</v>
      </c>
      <c r="C224" s="9" t="s">
        <v>70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2" customFormat="1" ht="15.75">
      <c r="A225" s="24" t="s">
        <v>263</v>
      </c>
      <c r="B225" s="9" t="s">
        <v>67</v>
      </c>
      <c r="C225" s="9" t="s">
        <v>70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2" customFormat="1" ht="15.75">
      <c r="A226" s="24" t="s">
        <v>264</v>
      </c>
      <c r="B226" s="9" t="s">
        <v>111</v>
      </c>
      <c r="C226" s="9" t="s">
        <v>76</v>
      </c>
      <c r="D226" s="41">
        <f>E223/E2</f>
        <v>0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2" customFormat="1" ht="31.5">
      <c r="A227" s="24" t="s">
        <v>265</v>
      </c>
      <c r="B227" s="9" t="s">
        <v>109</v>
      </c>
      <c r="C227" s="9" t="s">
        <v>70</v>
      </c>
      <c r="D227" s="9" t="s">
        <v>287</v>
      </c>
      <c r="E227" s="35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2" customFormat="1" ht="15.75">
      <c r="A228" s="24" t="s">
        <v>266</v>
      </c>
      <c r="B228" s="9" t="s">
        <v>110</v>
      </c>
      <c r="C228" s="9" t="s">
        <v>70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2" customFormat="1" ht="15.75">
      <c r="A229" s="24" t="s">
        <v>267</v>
      </c>
      <c r="B229" s="9" t="s">
        <v>67</v>
      </c>
      <c r="C229" s="9" t="s">
        <v>70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2" customFormat="1" ht="15.75">
      <c r="A230" s="24" t="s">
        <v>268</v>
      </c>
      <c r="B230" s="9" t="s">
        <v>111</v>
      </c>
      <c r="C230" s="9" t="s">
        <v>76</v>
      </c>
      <c r="D230" s="9">
        <v>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2" customFormat="1" ht="31.5">
      <c r="A231" s="24" t="s">
        <v>379</v>
      </c>
      <c r="B231" s="9" t="s">
        <v>109</v>
      </c>
      <c r="C231" s="9" t="s">
        <v>70</v>
      </c>
      <c r="D231" s="9" t="s">
        <v>337</v>
      </c>
      <c r="E231" s="35">
        <v>7087.43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2" customFormat="1" ht="15.75">
      <c r="A232" s="24" t="s">
        <v>269</v>
      </c>
      <c r="B232" s="9" t="s">
        <v>110</v>
      </c>
      <c r="C232" s="9" t="s">
        <v>70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2" customFormat="1" ht="15.75">
      <c r="A233" s="24" t="s">
        <v>270</v>
      </c>
      <c r="B233" s="9" t="s">
        <v>67</v>
      </c>
      <c r="C233" s="9" t="s">
        <v>70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2" customFormat="1" ht="15.75">
      <c r="A234" s="24" t="s">
        <v>271</v>
      </c>
      <c r="B234" s="9" t="s">
        <v>111</v>
      </c>
      <c r="C234" s="9" t="s">
        <v>76</v>
      </c>
      <c r="D234" s="41">
        <f>E231/E2</f>
        <v>2.00096837944664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2" customFormat="1" ht="31.5">
      <c r="A235" s="24" t="s">
        <v>272</v>
      </c>
      <c r="B235" s="9" t="s">
        <v>109</v>
      </c>
      <c r="C235" s="9" t="s">
        <v>70</v>
      </c>
      <c r="D235" s="9" t="s">
        <v>1</v>
      </c>
      <c r="E235" s="35">
        <v>0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2" customFormat="1" ht="15.75">
      <c r="A236" s="24" t="s">
        <v>273</v>
      </c>
      <c r="B236" s="9" t="s">
        <v>110</v>
      </c>
      <c r="C236" s="9" t="s">
        <v>70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2" customFormat="1" ht="15.75">
      <c r="A237" s="24" t="s">
        <v>274</v>
      </c>
      <c r="B237" s="9" t="s">
        <v>67</v>
      </c>
      <c r="C237" s="9" t="s">
        <v>70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2" customFormat="1" ht="15.75">
      <c r="A238" s="24" t="s">
        <v>275</v>
      </c>
      <c r="B238" s="9" t="s">
        <v>111</v>
      </c>
      <c r="C238" s="9" t="s">
        <v>76</v>
      </c>
      <c r="D238" s="41">
        <f>E235/E2</f>
        <v>0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2" customFormat="1" ht="31.5">
      <c r="A239" s="24" t="s">
        <v>276</v>
      </c>
      <c r="B239" s="9" t="s">
        <v>109</v>
      </c>
      <c r="C239" s="9" t="s">
        <v>70</v>
      </c>
      <c r="D239" s="9" t="s">
        <v>0</v>
      </c>
      <c r="E239" s="35">
        <v>708.07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2" customFormat="1" ht="15.75">
      <c r="A240" s="24" t="s">
        <v>277</v>
      </c>
      <c r="B240" s="9" t="s">
        <v>110</v>
      </c>
      <c r="C240" s="9" t="s">
        <v>70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2" customFormat="1" ht="15.75">
      <c r="A241" s="24" t="s">
        <v>278</v>
      </c>
      <c r="B241" s="9" t="s">
        <v>67</v>
      </c>
      <c r="C241" s="9" t="s">
        <v>70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2" customFormat="1" ht="15.75">
      <c r="A242" s="24" t="s">
        <v>279</v>
      </c>
      <c r="B242" s="9" t="s">
        <v>111</v>
      </c>
      <c r="C242" s="9" t="s">
        <v>76</v>
      </c>
      <c r="D242" s="41">
        <f>E239/E2</f>
        <v>0.19990683229813666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2" customFormat="1" ht="31.5">
      <c r="A243" s="24" t="s">
        <v>281</v>
      </c>
      <c r="B243" s="9" t="s">
        <v>109</v>
      </c>
      <c r="C243" s="9" t="s">
        <v>70</v>
      </c>
      <c r="D243" s="9" t="s">
        <v>54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2" customFormat="1" ht="15.75">
      <c r="A244" s="24" t="s">
        <v>283</v>
      </c>
      <c r="B244" s="9" t="s">
        <v>110</v>
      </c>
      <c r="C244" s="9" t="s">
        <v>70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2" customFormat="1" ht="15.75">
      <c r="A245" s="24" t="s">
        <v>284</v>
      </c>
      <c r="B245" s="9" t="s">
        <v>67</v>
      </c>
      <c r="C245" s="9" t="s">
        <v>70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2" customFormat="1" ht="15.75">
      <c r="A246" s="24" t="s">
        <v>285</v>
      </c>
      <c r="B246" s="9" t="s">
        <v>111</v>
      </c>
      <c r="C246" s="9" t="s">
        <v>76</v>
      </c>
      <c r="D246" s="41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2" customFormat="1" ht="31.5">
      <c r="A247" s="24" t="s">
        <v>288</v>
      </c>
      <c r="B247" s="9" t="s">
        <v>109</v>
      </c>
      <c r="C247" s="9" t="s">
        <v>70</v>
      </c>
      <c r="D247" s="9" t="s">
        <v>55</v>
      </c>
      <c r="E247" s="35">
        <v>0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2" customFormat="1" ht="15.75">
      <c r="A248" s="24" t="s">
        <v>289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2" customFormat="1" ht="15.75">
      <c r="A249" s="24" t="s">
        <v>290</v>
      </c>
      <c r="B249" s="9" t="s">
        <v>67</v>
      </c>
      <c r="C249" s="9" t="s">
        <v>70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2" customFormat="1" ht="15.75">
      <c r="A250" s="24" t="s">
        <v>291</v>
      </c>
      <c r="B250" s="9" t="s">
        <v>111</v>
      </c>
      <c r="C250" s="9" t="s">
        <v>76</v>
      </c>
      <c r="D250" s="41">
        <f>E247/E2</f>
        <v>0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2" customFormat="1" ht="31.5">
      <c r="A251" s="24" t="s">
        <v>373</v>
      </c>
      <c r="B251" s="9" t="s">
        <v>109</v>
      </c>
      <c r="C251" s="9" t="s">
        <v>70</v>
      </c>
      <c r="D251" s="9" t="s">
        <v>56</v>
      </c>
      <c r="E251" s="35">
        <v>0</v>
      </c>
      <c r="F251" s="35" t="s">
        <v>332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2" customFormat="1" ht="15.75">
      <c r="A252" s="24" t="s">
        <v>374</v>
      </c>
      <c r="B252" s="9" t="s">
        <v>110</v>
      </c>
      <c r="C252" s="9" t="s">
        <v>70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2" customFormat="1" ht="15.75">
      <c r="A253" s="24" t="s">
        <v>375</v>
      </c>
      <c r="B253" s="9" t="s">
        <v>67</v>
      </c>
      <c r="C253" s="9" t="s">
        <v>70</v>
      </c>
      <c r="D253" s="9" t="s">
        <v>324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2" customFormat="1" ht="15.75">
      <c r="A254" s="24" t="s">
        <v>376</v>
      </c>
      <c r="B254" s="9" t="s">
        <v>111</v>
      </c>
      <c r="C254" s="9" t="s">
        <v>76</v>
      </c>
      <c r="D254" s="41">
        <f>E251/E2</f>
        <v>0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2" customFormat="1" ht="15.75">
      <c r="A255" s="24"/>
      <c r="B255" s="21" t="s">
        <v>280</v>
      </c>
      <c r="C255" s="9" t="s">
        <v>76</v>
      </c>
      <c r="D255" s="29">
        <f>SUM(D90,D28,D34,D60,D66,D72,D84,D100,D110,D168,D214,D78)</f>
        <v>340789.6671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4" ht="15.75">
      <c r="A256" s="46" t="s">
        <v>292</v>
      </c>
      <c r="B256" s="46"/>
      <c r="C256" s="46"/>
      <c r="D256" s="46"/>
    </row>
    <row r="257" spans="1:4" ht="15.75">
      <c r="A257" s="7" t="s">
        <v>293</v>
      </c>
      <c r="B257" s="8" t="s">
        <v>294</v>
      </c>
      <c r="C257" s="8" t="s">
        <v>295</v>
      </c>
      <c r="D257" s="43">
        <f>'[1]Управл 2017'!$AA$36</f>
        <v>5</v>
      </c>
    </row>
    <row r="258" spans="1:4" ht="15.75">
      <c r="A258" s="7" t="s">
        <v>296</v>
      </c>
      <c r="B258" s="8" t="s">
        <v>297</v>
      </c>
      <c r="C258" s="8" t="s">
        <v>295</v>
      </c>
      <c r="D258" s="43">
        <f>'[1]Управл 2017'!$AB$36</f>
        <v>5</v>
      </c>
    </row>
    <row r="259" spans="1:4" ht="15.7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44">
        <f>'[1]Управл 2017'!$AD$36</f>
        <v>-36377.89</v>
      </c>
    </row>
    <row r="261" spans="1:4" ht="15.75">
      <c r="A261" s="46" t="s">
        <v>302</v>
      </c>
      <c r="B261" s="46"/>
      <c r="C261" s="46"/>
      <c r="D261" s="46"/>
    </row>
    <row r="262" spans="1:4" ht="15.75">
      <c r="A262" s="7" t="s">
        <v>303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304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305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306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307</v>
      </c>
      <c r="B266" s="8" t="s">
        <v>308</v>
      </c>
      <c r="C266" s="8" t="s">
        <v>76</v>
      </c>
      <c r="D266" s="8">
        <v>0</v>
      </c>
    </row>
    <row r="267" spans="1:4" ht="15.75">
      <c r="A267" s="7" t="s">
        <v>309</v>
      </c>
      <c r="B267" s="8" t="s">
        <v>104</v>
      </c>
      <c r="C267" s="8" t="s">
        <v>76</v>
      </c>
      <c r="D267" s="8">
        <v>0</v>
      </c>
    </row>
    <row r="268" spans="1:4" ht="15.75">
      <c r="A268" s="46" t="s">
        <v>310</v>
      </c>
      <c r="B268" s="46"/>
      <c r="C268" s="46"/>
      <c r="D268" s="46"/>
    </row>
    <row r="269" spans="1:4" ht="15.75">
      <c r="A269" s="7" t="s">
        <v>311</v>
      </c>
      <c r="B269" s="8" t="s">
        <v>294</v>
      </c>
      <c r="C269" s="8" t="s">
        <v>295</v>
      </c>
      <c r="D269" s="8">
        <v>0</v>
      </c>
    </row>
    <row r="270" spans="1:4" ht="15.75">
      <c r="A270" s="7" t="s">
        <v>312</v>
      </c>
      <c r="B270" s="8" t="s">
        <v>297</v>
      </c>
      <c r="C270" s="8" t="s">
        <v>295</v>
      </c>
      <c r="D270" s="8">
        <v>0</v>
      </c>
    </row>
    <row r="271" spans="1:4" ht="15.75">
      <c r="A271" s="7" t="s">
        <v>313</v>
      </c>
      <c r="B271" s="8" t="s">
        <v>314</v>
      </c>
      <c r="C271" s="8" t="s">
        <v>295</v>
      </c>
      <c r="D271" s="8">
        <v>0</v>
      </c>
    </row>
    <row r="272" spans="1:4" ht="15.75">
      <c r="A272" s="7" t="s">
        <v>315</v>
      </c>
      <c r="B272" s="8" t="s">
        <v>301</v>
      </c>
      <c r="C272" s="8" t="s">
        <v>76</v>
      </c>
      <c r="D272" s="8">
        <v>0</v>
      </c>
    </row>
    <row r="273" spans="1:4" ht="15.75">
      <c r="A273" s="46" t="s">
        <v>316</v>
      </c>
      <c r="B273" s="46"/>
      <c r="C273" s="46"/>
      <c r="D273" s="46"/>
    </row>
    <row r="274" spans="1:4" ht="15.75">
      <c r="A274" s="7" t="s">
        <v>317</v>
      </c>
      <c r="B274" s="8" t="s">
        <v>318</v>
      </c>
      <c r="C274" s="8" t="s">
        <v>295</v>
      </c>
      <c r="D274" s="8">
        <v>0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0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2019-03-30T12:30:36Z</dcterms:modified>
  <cp:category/>
  <cp:version/>
  <cp:contentType/>
  <cp:contentStatus/>
</cp:coreProperties>
</file>