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<sst xmlns="http://schemas.openxmlformats.org/spreadsheetml/2006/main" count="966" uniqueCount="383">
  <si>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</si>
  <si>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</si>
  <si>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</si>
  <si>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</si>
  <si>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</si>
  <si>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</si>
  <si>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</si>
  <si>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</si>
  <si>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</si>
  <si>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</si>
  <si>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</si>
  <si>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</si>
  <si>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</si>
  <si>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</si>
  <si>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</si>
  <si>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</si>
  <si>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</si>
  <si>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</si>
  <si>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</si>
  <si>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</si>
  <si>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</si>
  <si>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</si>
  <si>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</si>
  <si>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</si>
  <si>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</si>
  <si>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</si>
  <si>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</si>
  <si>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</si>
  <si>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</si>
  <si>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</si>
  <si>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</si>
  <si>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</si>
  <si>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</si>
  <si>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</si>
  <si>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</si>
  <si>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</si>
  <si>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</si>
  <si>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</si>
  <si>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</si>
  <si>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</si>
  <si>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</si>
  <si>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</si>
  <si>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</si>
  <si>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</si>
  <si>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</si>
  <si>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</si>
  <si>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</si>
  <si>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</si>
  <si>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</si>
  <si>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</si>
  <si>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</si>
  <si>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</si>
  <si>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</si>
  <si>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</si>
  <si>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</si>
  <si>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</si>
  <si>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</si>
  <si>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</si>
  <si>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</si>
  <si>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</si>
  <si>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</si>
  <si>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</si>
  <si>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</si>
  <si>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</si>
  <si>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</si>
  <si>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</si>
  <si>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</si>
  <si>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</si>
  <si>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</si>
  <si>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</si>
  <si>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</si>
  <si>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</si>
  <si>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</si>
  <si>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</si>
  <si>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</si>
  <si>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</si>
  <si>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</si>
  <si>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</si>
  <si>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</si>
  <si>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</si>
  <si>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</si>
  <si>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</si>
  <si>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</si>
  <si>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</si>
  <si>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</si>
  <si>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</si>
  <si>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</si>
  <si>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</si>
  <si>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</si>
  <si>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</si>
  <si>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</si>
  <si>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</si>
  <si>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</si>
  <si>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</si>
  <si>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</si>
  <si>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</si>
  <si>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</si>
  <si>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</si>
  <si>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</si>
  <si>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</si>
  <si>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</si>
  <si>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</si>
  <si>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</si>
  <si>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</si>
  <si>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</si>
  <si>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</si>
  <si>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</si>
  <si>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</si>
  <si>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</si>
  <si>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</si>
  <si>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</si>
  <si>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</si>
  <si>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</si>
  <si>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</si>
  <si>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</si>
  <si>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</si>
  <si>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</si>
  <si>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</si>
  <si>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</si>
  <si>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</si>
  <si>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</si>
  <si>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</si>
  <si>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</si>
  <si>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</si>
  <si>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</si>
  <si>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</si>
  <si>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</si>
  <si>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</si>
  <si>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</si>
  <si>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</si>
  <si>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</si>
  <si>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</si>
  <si>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</si>
  <si>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</si>
  <si>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</si>
  <si>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</si>
  <si>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</si>
  <si>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</si>
  <si>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</si>
  <si>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</si>
  <si>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</si>
  <si>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</si>
  <si>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</si>
  <si>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</si>
  <si>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</si>
  <si>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</si>
  <si>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</si>
  <si>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</si>
  <si>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</si>
  <si>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</si>
  <si>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</si>
  <si>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</si>
  <si>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</si>
  <si>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</si>
  <si>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</si>
  <si>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</si>
  <si>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</si>
  <si>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</si>
  <si>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</si>
  <si>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</si>
  <si>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</si>
  <si>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</si>
  <si>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</si>
  <si>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</si>
  <si>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</si>
  <si>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</si>
  <si>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</si>
  <si>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</si>
  <si>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</si>
  <si>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</si>
  <si>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</si>
  <si>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</si>
  <si>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</si>
  <si>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</si>
  <si>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</si>
  <si>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</si>
  <si>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</si>
  <si>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</si>
  <si>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</si>
  <si>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</si>
  <si>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</si>
  <si>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</si>
  <si>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</si>
  <si>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</si>
  <si>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</si>
  <si>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</si>
  <si>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</si>
  <si>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</si>
  <si>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</si>
  <si>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</si>
  <si>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</si>
  <si>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</si>
  <si>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</si>
  <si>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</si>
  <si>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</si>
  <si>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</si>
  <si>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</si>
  <si>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</si>
  <si>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</si>
  <si>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</si>
  <si>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</si>
  <si>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</si>
  <si>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</si>
  <si>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</si>
  <si>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</si>
  <si>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</si>
  <si>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</si>
  <si>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</si>
  <si>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</si>
  <si>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</si>
  <si>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</si>
  <si>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</si>
  <si>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</si>
  <si>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</si>
  <si>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</si>
  <si>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</si>
  <si>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</si>
  <si>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</si>
  <si>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</si>
  <si>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</si>
  <si>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</si>
  <si>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</si>
  <si>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</si>
  <si>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</si>
  <si>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</si>
  <si>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</si>
  <si>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</si>
  <si>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</si>
  <si>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</si>
  <si>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</si>
  <si>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</si>
  <si>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</si>
  <si>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</si>
  <si>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</si>
  <si>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</si>
  <si>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</si>
  <si>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</si>
  <si>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</si>
  <si>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</si>
  <si>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</si>
  <si>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</si>
  <si>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</si>
  <si>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</si>
  <si>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</si>
  <si>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</si>
  <si>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</si>
  <si>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</si>
  <si>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</si>
  <si>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</si>
  <si>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</si>
  <si>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</si>
  <si>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</si>
  <si>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</si>
  <si>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</si>
  <si>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</si>
  <si>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</si>
  <si>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</si>
  <si>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</si>
  <si>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</si>
  <si>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</si>
  <si>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</si>
  <si>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</si>
  <si>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</si>
  <si>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</si>
  <si>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</si>
  <si>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</si>
  <si>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</si>
  <si>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</si>
  <si>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</si>
  <si>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</si>
  <si>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</si>
  <si>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</si>
  <si>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</si>
  <si>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</si>
  <si>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</si>
  <si>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</si>
  <si>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</si>
  <si>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</si>
  <si>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</si>
  <si>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</si>
  <si>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</si>
  <si>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</si>
  <si>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</si>
  <si>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</si>
  <si>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</si>
  <si>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</si>
  <si>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</si>
  <si>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</si>
  <si>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</si>
  <si>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</si>
  <si>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</si>
  <si>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</si>
  <si>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</si>
  <si>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</si>
  <si>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</si>
  <si>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</si>
  <si>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</si>
  <si>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</si>
  <si>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</si>
  <si>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</si>
  <si>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</si>
  <si>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</si>
  <si>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</si>
  <si>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</si>
  <si>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</si>
  <si>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</si>
  <si>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</si>
  <si>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</si>
  <si>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</si>
  <si>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</si>
  <si>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</si>
  <si>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</si>
  <si>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</si>
  <si>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</si>
  <si>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</si>
  <si>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</si>
  <si>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</si>
  <si>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</si>
  <si>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</si>
  <si>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</si>
  <si>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</si>
  <si>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</si>
  <si>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</si>
  <si>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</si>
  <si>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</si>
  <si>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</si>
  <si>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</si>
  <si>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</si>
  <si>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</si>
  <si>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</si>
  <si>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</si>
  <si>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</si>
  <si>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</si>
  <si>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</si>
  <si>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</si>
  <si>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</si>
  <si>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</si>
  <si>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</si>
  <si>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</si>
  <si>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</si>
  <si>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</si>
  <si>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</si>
  <si>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</si>
  <si>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</si>
  <si>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</si>
  <si>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</si>
  <si>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</si>
  <si>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</si>
  <si>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</si>
  <si>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</si>
  <si>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</si>
  <si>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</si>
  <si>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</si>
  <si>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</si>
  <si>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</si>
  <si>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</si>
  <si>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</si>
  <si>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</si>
  <si>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</si>
  <si>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</si>
  <si>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</si>
  <si>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</si>
  <si>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</si>
  <si>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</si>
  <si>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</si>
  <si>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</si>
  <si>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</si>
  <si>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</si>
  <si>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</si>
  <si>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</si>
  <si>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</si>
  <si>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</si>
  <si>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</si>
  <si>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</si>
  <si>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</si>
  <si>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</si>
  <si>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</si>
  <si>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</si>
  <si>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"УК "Привокзальная" договора управления за 2017 год по дому № 10  ул. Плеханова                        в г. Липецке</t>
  </si>
  <si>
    <t>31.03.2018 г.</t>
  </si>
  <si>
    <t>01.01.2017 г.</t>
  </si>
  <si>
    <t>31.12.2017 г.</t>
  </si>
  <si>
    <t xml:space="preserve">Ремонт и обслуживание кол.приборов учёта тепловой энергии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</si>
</sst>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J122">
            <v>171869.27545559997</v>
          </cell>
        </row>
        <row r="123">
          <cell r="AJ123">
            <v>283394.0270293202</v>
          </cell>
        </row>
        <row r="124">
          <cell r="AJ124">
            <v>44501.577384000004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E1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3.14062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319</v>
      </c>
    </row>
    <row r="2" spans="1:22" s="6" customFormat="1" ht="33.75" customHeight="1">
      <c r="A2" s="39" t="s">
        <v>378</v>
      </c>
      <c r="B2" s="39"/>
      <c r="C2" s="39"/>
      <c r="D2" s="39"/>
      <c r="E2" s="5">
        <v>3026.33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379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380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381</v>
      </c>
    </row>
    <row r="8" spans="1:4" ht="42.75" customHeight="1">
      <c r="A8" s="38" t="s">
        <v>105</v>
      </c>
      <c r="B8" s="38"/>
      <c r="C8" s="38"/>
      <c r="D8" s="38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6" ht="15.75">
      <c r="A10" s="7" t="s">
        <v>60</v>
      </c>
      <c r="B10" s="8" t="s">
        <v>76</v>
      </c>
      <c r="C10" s="8" t="s">
        <v>75</v>
      </c>
      <c r="D10" s="8">
        <f>-548279.13</f>
        <v>-548279.13</v>
      </c>
      <c r="F10" s="1"/>
    </row>
    <row r="11" spans="1:4" ht="15.75">
      <c r="A11" s="7" t="s">
        <v>77</v>
      </c>
      <c r="B11" s="8" t="s">
        <v>78</v>
      </c>
      <c r="C11" s="8" t="s">
        <v>75</v>
      </c>
      <c r="D11" s="8">
        <v>42472.48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499764.87986892014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'[1]ук(2016)'!$AJ$123</f>
        <v>283394.0270293202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'[1]ук(2016)'!$AJ$122</f>
        <v>171869.27545559997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'[1]ук(2016)'!$AJ$124</f>
        <v>44501.577384000004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390792.96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f>D16</f>
        <v>390792.96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-157486.16999999998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12">
        <f>D16-D255</f>
        <v>8328.534000000043</v>
      </c>
    </row>
    <row r="25" spans="1:5" ht="15.75">
      <c r="A25" s="11" t="s">
        <v>95</v>
      </c>
      <c r="B25" s="11" t="s">
        <v>103</v>
      </c>
      <c r="C25" s="11" t="s">
        <v>75</v>
      </c>
      <c r="D25" s="12">
        <f>E25</f>
        <v>65602.48</v>
      </c>
      <c r="E25" s="1">
        <f>65602.48</f>
        <v>65602.48</v>
      </c>
    </row>
    <row r="26" spans="1:22" s="14" customFormat="1" ht="35.25" customHeight="1">
      <c r="A26" s="40" t="s">
        <v>104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20">
        <f>E28</f>
        <v>30977.8</v>
      </c>
      <c r="E28" s="17">
        <f>30977.8</f>
        <v>30977.8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23">
        <f>E28/E2</f>
        <v>10.236094543556057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26" t="s">
        <v>321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320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335</v>
      </c>
      <c r="B47" s="9" t="s">
        <v>108</v>
      </c>
      <c r="C47" s="9" t="s">
        <v>69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336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337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338</v>
      </c>
      <c r="B50" s="9" t="s">
        <v>110</v>
      </c>
      <c r="C50" s="9" t="s">
        <v>75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339</v>
      </c>
      <c r="B51" s="9" t="s">
        <v>108</v>
      </c>
      <c r="C51" s="9" t="s">
        <v>69</v>
      </c>
      <c r="D51" s="30" t="s">
        <v>323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340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341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342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343</v>
      </c>
      <c r="B55" s="9" t="s">
        <v>108</v>
      </c>
      <c r="C55" s="9" t="s">
        <v>69</v>
      </c>
      <c r="D55" s="30" t="s">
        <v>322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344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345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346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23130.5</v>
      </c>
      <c r="E60" s="26">
        <f>23130.5</f>
        <v>23130.5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7.643085849857749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137</v>
      </c>
      <c r="B65" s="25" t="s">
        <v>106</v>
      </c>
      <c r="C65" s="25" t="s">
        <v>69</v>
      </c>
      <c r="D65" s="25" t="s">
        <v>376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138</v>
      </c>
      <c r="B66" s="9" t="s">
        <v>107</v>
      </c>
      <c r="C66" s="9" t="s">
        <v>75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139</v>
      </c>
      <c r="B67" s="9" t="s">
        <v>108</v>
      </c>
      <c r="C67" s="9" t="s">
        <v>69</v>
      </c>
      <c r="D67" s="9" t="s">
        <v>376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140</v>
      </c>
      <c r="B68" s="9" t="s">
        <v>109</v>
      </c>
      <c r="C68" s="9" t="s">
        <v>69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141</v>
      </c>
      <c r="B69" s="9" t="s">
        <v>66</v>
      </c>
      <c r="C69" s="9" t="s">
        <v>69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142</v>
      </c>
      <c r="B70" s="9" t="s">
        <v>110</v>
      </c>
      <c r="C70" s="9" t="s">
        <v>75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143</v>
      </c>
      <c r="B71" s="25" t="s">
        <v>106</v>
      </c>
      <c r="C71" s="25" t="s">
        <v>69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144</v>
      </c>
      <c r="B72" s="9" t="s">
        <v>107</v>
      </c>
      <c r="C72" s="9" t="s">
        <v>75</v>
      </c>
      <c r="D72" s="9">
        <f>E72</f>
        <v>44501.58</v>
      </c>
      <c r="E72" s="26">
        <v>44501.58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145</v>
      </c>
      <c r="B73" s="9" t="s">
        <v>108</v>
      </c>
      <c r="C73" s="9" t="s">
        <v>69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146</v>
      </c>
      <c r="B74" s="9" t="s">
        <v>109</v>
      </c>
      <c r="C74" s="9" t="s">
        <v>69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147</v>
      </c>
      <c r="B75" s="9" t="s">
        <v>66</v>
      </c>
      <c r="C75" s="9" t="s">
        <v>69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148</v>
      </c>
      <c r="B76" s="9" t="s">
        <v>110</v>
      </c>
      <c r="C76" s="9" t="s">
        <v>75</v>
      </c>
      <c r="D76" s="31">
        <f>E72/E2</f>
        <v>14.704800864413333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8"/>
      <c r="B77" s="25" t="s">
        <v>106</v>
      </c>
      <c r="C77" s="25" t="s">
        <v>69</v>
      </c>
      <c r="D77" s="25" t="s">
        <v>56</v>
      </c>
      <c r="E77" s="26">
        <f>8712.28</f>
        <v>8712.28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107</v>
      </c>
      <c r="C78" s="9" t="s">
        <v>75</v>
      </c>
      <c r="D78" s="9">
        <f>E77</f>
        <v>8712.28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108</v>
      </c>
      <c r="C79" s="9" t="s">
        <v>69</v>
      </c>
      <c r="D79" s="9" t="s">
        <v>56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109</v>
      </c>
      <c r="C80" s="9" t="s">
        <v>69</v>
      </c>
      <c r="D80" s="9" t="s">
        <v>149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66</v>
      </c>
      <c r="C81" s="9" t="s">
        <v>69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110</v>
      </c>
      <c r="C82" s="9" t="s">
        <v>75</v>
      </c>
      <c r="D82" s="31">
        <f>E77/E2</f>
        <v>2.8788268298566253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151</v>
      </c>
      <c r="B83" s="25" t="s">
        <v>106</v>
      </c>
      <c r="C83" s="25" t="s">
        <v>69</v>
      </c>
      <c r="D83" s="25" t="s">
        <v>57</v>
      </c>
      <c r="E83" s="13">
        <v>1080.83</v>
      </c>
      <c r="F83" s="26" t="s">
        <v>332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152</v>
      </c>
      <c r="B84" s="9" t="s">
        <v>107</v>
      </c>
      <c r="C84" s="9" t="s">
        <v>75</v>
      </c>
      <c r="D84" s="9">
        <f>E83</f>
        <v>1080.83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153</v>
      </c>
      <c r="B85" s="9" t="s">
        <v>108</v>
      </c>
      <c r="C85" s="9" t="s">
        <v>69</v>
      </c>
      <c r="D85" s="9" t="s">
        <v>57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154</v>
      </c>
      <c r="B86" s="9" t="s">
        <v>109</v>
      </c>
      <c r="C86" s="9" t="s">
        <v>69</v>
      </c>
      <c r="D86" s="9" t="s">
        <v>150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155</v>
      </c>
      <c r="B87" s="9" t="s">
        <v>66</v>
      </c>
      <c r="C87" s="9" t="s">
        <v>69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156</v>
      </c>
      <c r="B88" s="9" t="s">
        <v>110</v>
      </c>
      <c r="C88" s="9" t="s">
        <v>75</v>
      </c>
      <c r="D88" s="31">
        <f>E83/F84</f>
        <v>360.27666666666664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157</v>
      </c>
      <c r="B89" s="25" t="s">
        <v>106</v>
      </c>
      <c r="C89" s="25" t="s">
        <v>69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158</v>
      </c>
      <c r="B90" s="9" t="s">
        <v>107</v>
      </c>
      <c r="C90" s="9" t="s">
        <v>75</v>
      </c>
      <c r="D90" s="9">
        <f>E91+E95</f>
        <v>92509.81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159</v>
      </c>
      <c r="B91" s="9" t="s">
        <v>108</v>
      </c>
      <c r="C91" s="9" t="s">
        <v>69</v>
      </c>
      <c r="D91" s="9" t="s">
        <v>6</v>
      </c>
      <c r="E91" s="26">
        <f>29739.96</f>
        <v>29739.96</v>
      </c>
      <c r="F91" s="26" t="s">
        <v>334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160</v>
      </c>
      <c r="B92" s="9" t="s">
        <v>109</v>
      </c>
      <c r="C92" s="9" t="s">
        <v>69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161</v>
      </c>
      <c r="B93" s="9" t="s">
        <v>66</v>
      </c>
      <c r="C93" s="9" t="s">
        <v>69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162</v>
      </c>
      <c r="B94" s="9" t="s">
        <v>110</v>
      </c>
      <c r="C94" s="9" t="s">
        <v>75</v>
      </c>
      <c r="D94" s="31">
        <f>E91/E2</f>
        <v>9.827071072883658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163</v>
      </c>
      <c r="B95" s="9" t="s">
        <v>108</v>
      </c>
      <c r="C95" s="9" t="s">
        <v>69</v>
      </c>
      <c r="D95" s="9" t="s">
        <v>5</v>
      </c>
      <c r="E95" s="26">
        <f>62769.85</f>
        <v>62769.85</v>
      </c>
      <c r="F95" s="26" t="s">
        <v>334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164</v>
      </c>
      <c r="B96" s="9" t="s">
        <v>109</v>
      </c>
      <c r="C96" s="9" t="s">
        <v>69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165</v>
      </c>
      <c r="B97" s="9" t="s">
        <v>66</v>
      </c>
      <c r="C97" s="9" t="s">
        <v>69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166</v>
      </c>
      <c r="B98" s="9" t="s">
        <v>110</v>
      </c>
      <c r="C98" s="9" t="s">
        <v>75</v>
      </c>
      <c r="D98" s="31">
        <f>E95/E2</f>
        <v>20.741244345461336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168</v>
      </c>
      <c r="B99" s="25" t="s">
        <v>106</v>
      </c>
      <c r="C99" s="25" t="s">
        <v>69</v>
      </c>
      <c r="D99" s="25" t="s">
        <v>26</v>
      </c>
      <c r="E99" s="26"/>
      <c r="F99" s="9" t="s">
        <v>333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169</v>
      </c>
      <c r="B100" s="9" t="s">
        <v>107</v>
      </c>
      <c r="C100" s="9" t="s">
        <v>75</v>
      </c>
      <c r="D100" s="9">
        <f>E101+E105</f>
        <v>577.75</v>
      </c>
      <c r="E100" s="13"/>
      <c r="F100" s="9">
        <v>181.02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170</v>
      </c>
      <c r="B101" s="9" t="s">
        <v>108</v>
      </c>
      <c r="C101" s="9" t="s">
        <v>69</v>
      </c>
      <c r="D101" s="9" t="s">
        <v>9</v>
      </c>
      <c r="E101" s="13">
        <v>480</v>
      </c>
      <c r="F101" s="37" t="s">
        <v>371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171</v>
      </c>
      <c r="B102" s="9" t="s">
        <v>109</v>
      </c>
      <c r="C102" s="9" t="s">
        <v>69</v>
      </c>
      <c r="D102" s="9" t="s">
        <v>27</v>
      </c>
      <c r="E102" s="13"/>
      <c r="F102" s="3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172</v>
      </c>
      <c r="B103" s="9" t="s">
        <v>66</v>
      </c>
      <c r="C103" s="9" t="s">
        <v>69</v>
      </c>
      <c r="D103" s="9" t="s">
        <v>167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173</v>
      </c>
      <c r="B104" s="9" t="s">
        <v>110</v>
      </c>
      <c r="C104" s="9" t="s">
        <v>75</v>
      </c>
      <c r="D104" s="31">
        <f>E101/F100</f>
        <v>2.651640702684786</v>
      </c>
      <c r="E104" s="13"/>
      <c r="F104" s="9" t="s">
        <v>333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174</v>
      </c>
      <c r="B105" s="9" t="s">
        <v>108</v>
      </c>
      <c r="C105" s="9" t="s">
        <v>69</v>
      </c>
      <c r="D105" s="9" t="s">
        <v>8</v>
      </c>
      <c r="E105" s="13">
        <v>97.75</v>
      </c>
      <c r="F105" s="9">
        <f>F100</f>
        <v>181.02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175</v>
      </c>
      <c r="B106" s="9" t="s">
        <v>109</v>
      </c>
      <c r="C106" s="9" t="s">
        <v>69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176</v>
      </c>
      <c r="B107" s="9" t="s">
        <v>66</v>
      </c>
      <c r="C107" s="9" t="s">
        <v>69</v>
      </c>
      <c r="D107" s="9" t="s">
        <v>167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177</v>
      </c>
      <c r="B108" s="9" t="s">
        <v>110</v>
      </c>
      <c r="C108" s="9" t="s">
        <v>75</v>
      </c>
      <c r="D108" s="31">
        <f>E105/F105</f>
        <v>0.5399955805988288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178</v>
      </c>
      <c r="B109" s="25" t="s">
        <v>106</v>
      </c>
      <c r="C109" s="25" t="s">
        <v>69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179</v>
      </c>
      <c r="B110" s="9" t="s">
        <v>107</v>
      </c>
      <c r="C110" s="9" t="s">
        <v>75</v>
      </c>
      <c r="D110" s="9">
        <f>E111+E115+E119+E123+E127+E131+E135+E139+E143+E147+E151+E155+E163+E159</f>
        <v>85800.27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180</v>
      </c>
      <c r="B111" s="9" t="s">
        <v>108</v>
      </c>
      <c r="C111" s="9" t="s">
        <v>69</v>
      </c>
      <c r="D111" s="9" t="s">
        <v>30</v>
      </c>
      <c r="E111" s="13">
        <f>436.4+1050.14</f>
        <v>1486.54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181</v>
      </c>
      <c r="B112" s="9" t="s">
        <v>109</v>
      </c>
      <c r="C112" s="9" t="s">
        <v>69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182</v>
      </c>
      <c r="B113" s="9" t="s">
        <v>66</v>
      </c>
      <c r="C113" s="9" t="s">
        <v>69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183</v>
      </c>
      <c r="B114" s="9" t="s">
        <v>110</v>
      </c>
      <c r="C114" s="9" t="s">
        <v>75</v>
      </c>
      <c r="D114" s="31">
        <f>E111/E2</f>
        <v>0.4912022152243807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184</v>
      </c>
      <c r="B115" s="9" t="s">
        <v>108</v>
      </c>
      <c r="C115" s="9" t="s">
        <v>69</v>
      </c>
      <c r="D115" s="9" t="s">
        <v>31</v>
      </c>
      <c r="E115" s="13">
        <f>496.2+2619.29</f>
        <v>3115.49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185</v>
      </c>
      <c r="B116" s="9" t="s">
        <v>109</v>
      </c>
      <c r="C116" s="9" t="s">
        <v>69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186</v>
      </c>
      <c r="B117" s="9" t="s">
        <v>66</v>
      </c>
      <c r="C117" s="9" t="s">
        <v>69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187</v>
      </c>
      <c r="B118" s="9" t="s">
        <v>110</v>
      </c>
      <c r="C118" s="9" t="s">
        <v>75</v>
      </c>
      <c r="D118" s="31">
        <f>E115/E2</f>
        <v>1.029461426876778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188</v>
      </c>
      <c r="B119" s="9" t="s">
        <v>108</v>
      </c>
      <c r="C119" s="9" t="s">
        <v>69</v>
      </c>
      <c r="D119" s="9" t="s">
        <v>3</v>
      </c>
      <c r="E119" s="13">
        <f>639.16+1758.62</f>
        <v>2397.7799999999997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189</v>
      </c>
      <c r="B120" s="9" t="s">
        <v>109</v>
      </c>
      <c r="C120" s="9" t="s">
        <v>69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190</v>
      </c>
      <c r="B121" s="9" t="s">
        <v>66</v>
      </c>
      <c r="C121" s="9" t="s">
        <v>69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191</v>
      </c>
      <c r="B122" s="9" t="s">
        <v>110</v>
      </c>
      <c r="C122" s="9" t="s">
        <v>75</v>
      </c>
      <c r="D122" s="31">
        <f>E119/E2</f>
        <v>0.7923061926491822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192</v>
      </c>
      <c r="B123" s="9" t="s">
        <v>108</v>
      </c>
      <c r="C123" s="9" t="s">
        <v>69</v>
      </c>
      <c r="D123" s="9" t="s">
        <v>2</v>
      </c>
      <c r="E123" s="13">
        <f>1118.53+29771.78</f>
        <v>30890.309999999998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193</v>
      </c>
      <c r="B124" s="9" t="s">
        <v>109</v>
      </c>
      <c r="C124" s="9" t="s">
        <v>69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194</v>
      </c>
      <c r="B125" s="9" t="s">
        <v>66</v>
      </c>
      <c r="C125" s="9" t="s">
        <v>69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195</v>
      </c>
      <c r="B126" s="9" t="s">
        <v>110</v>
      </c>
      <c r="C126" s="9" t="s">
        <v>75</v>
      </c>
      <c r="D126" s="31">
        <f>E123/E2</f>
        <v>10.207184940175063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196</v>
      </c>
      <c r="B127" s="9" t="s">
        <v>108</v>
      </c>
      <c r="C127" s="9" t="s">
        <v>69</v>
      </c>
      <c r="D127" s="9" t="s">
        <v>35</v>
      </c>
      <c r="E127" s="13">
        <f>15892.94+4372.44</f>
        <v>20265.38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197</v>
      </c>
      <c r="B128" s="9" t="s">
        <v>109</v>
      </c>
      <c r="C128" s="9" t="s">
        <v>69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198</v>
      </c>
      <c r="B129" s="9" t="s">
        <v>66</v>
      </c>
      <c r="C129" s="9" t="s">
        <v>69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199</v>
      </c>
      <c r="B130" s="9" t="s">
        <v>110</v>
      </c>
      <c r="C130" s="9" t="s">
        <v>75</v>
      </c>
      <c r="D130" s="31">
        <f>E127/E2</f>
        <v>6.6963549910287385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200</v>
      </c>
      <c r="B131" s="9" t="s">
        <v>108</v>
      </c>
      <c r="C131" s="9" t="s">
        <v>69</v>
      </c>
      <c r="D131" s="9" t="s">
        <v>37</v>
      </c>
      <c r="E131" s="13">
        <v>10307.68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201</v>
      </c>
      <c r="B132" s="9" t="s">
        <v>109</v>
      </c>
      <c r="C132" s="9" t="s">
        <v>69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202</v>
      </c>
      <c r="B133" s="9" t="s">
        <v>66</v>
      </c>
      <c r="C133" s="9" t="s">
        <v>69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203</v>
      </c>
      <c r="B134" s="9" t="s">
        <v>110</v>
      </c>
      <c r="C134" s="9" t="s">
        <v>75</v>
      </c>
      <c r="D134" s="31">
        <f>E131/E2</f>
        <v>3.406000006608665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204</v>
      </c>
      <c r="B135" s="9" t="s">
        <v>108</v>
      </c>
      <c r="C135" s="9" t="s">
        <v>69</v>
      </c>
      <c r="D135" s="9" t="s">
        <v>39</v>
      </c>
      <c r="E135" s="13">
        <v>3438.52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205</v>
      </c>
      <c r="B136" s="9" t="s">
        <v>109</v>
      </c>
      <c r="C136" s="9" t="s">
        <v>69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206</v>
      </c>
      <c r="B137" s="9" t="s">
        <v>66</v>
      </c>
      <c r="C137" s="9" t="s">
        <v>69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207</v>
      </c>
      <c r="B138" s="9" t="s">
        <v>110</v>
      </c>
      <c r="C138" s="9" t="s">
        <v>75</v>
      </c>
      <c r="D138" s="31">
        <f>E135/E2</f>
        <v>1.1362012734896723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208</v>
      </c>
      <c r="B139" s="9" t="s">
        <v>108</v>
      </c>
      <c r="C139" s="9" t="s">
        <v>69</v>
      </c>
      <c r="D139" s="9" t="s">
        <v>40</v>
      </c>
      <c r="E139" s="13">
        <v>2456.78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209</v>
      </c>
      <c r="B140" s="9" t="s">
        <v>109</v>
      </c>
      <c r="C140" s="9" t="s">
        <v>69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210</v>
      </c>
      <c r="B141" s="9" t="s">
        <v>66</v>
      </c>
      <c r="C141" s="9" t="s">
        <v>69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211</v>
      </c>
      <c r="B142" s="9" t="s">
        <v>110</v>
      </c>
      <c r="C142" s="9" t="s">
        <v>75</v>
      </c>
      <c r="D142" s="31">
        <f>E139/E2</f>
        <v>0.8118017532787238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347</v>
      </c>
      <c r="B143" s="9" t="s">
        <v>108</v>
      </c>
      <c r="C143" s="9" t="s">
        <v>69</v>
      </c>
      <c r="D143" s="9" t="s">
        <v>329</v>
      </c>
      <c r="E143" s="13">
        <v>1033.19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348</v>
      </c>
      <c r="B144" s="9" t="s">
        <v>109</v>
      </c>
      <c r="C144" s="9" t="s">
        <v>69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349</v>
      </c>
      <c r="B145" s="9" t="s">
        <v>66</v>
      </c>
      <c r="C145" s="9" t="s">
        <v>69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350</v>
      </c>
      <c r="B146" s="9" t="s">
        <v>110</v>
      </c>
      <c r="C146" s="9" t="s">
        <v>75</v>
      </c>
      <c r="D146" s="31">
        <f>E143/E2</f>
        <v>0.3414003099463707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351</v>
      </c>
      <c r="B147" s="9" t="s">
        <v>108</v>
      </c>
      <c r="C147" s="9" t="s">
        <v>69</v>
      </c>
      <c r="D147" s="31" t="s">
        <v>328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352</v>
      </c>
      <c r="B148" s="9" t="s">
        <v>109</v>
      </c>
      <c r="C148" s="9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353</v>
      </c>
      <c r="B149" s="9" t="s">
        <v>66</v>
      </c>
      <c r="C149" s="9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354</v>
      </c>
      <c r="B150" s="9" t="s">
        <v>110</v>
      </c>
      <c r="C150" s="9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355</v>
      </c>
      <c r="B151" s="9" t="s">
        <v>108</v>
      </c>
      <c r="C151" s="9" t="s">
        <v>69</v>
      </c>
      <c r="D151" s="31" t="s">
        <v>330</v>
      </c>
      <c r="E151" s="13">
        <v>5371.55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356</v>
      </c>
      <c r="B152" s="9" t="s">
        <v>109</v>
      </c>
      <c r="C152" s="9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357</v>
      </c>
      <c r="B153" s="9" t="s">
        <v>66</v>
      </c>
      <c r="C153" s="9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358</v>
      </c>
      <c r="B154" s="9" t="s">
        <v>110</v>
      </c>
      <c r="C154" s="9" t="s">
        <v>75</v>
      </c>
      <c r="D154" s="31">
        <f>E151/E2</f>
        <v>1.7749386220273402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359</v>
      </c>
      <c r="B155" s="9" t="s">
        <v>108</v>
      </c>
      <c r="C155" s="9" t="s">
        <v>69</v>
      </c>
      <c r="D155" s="31" t="s">
        <v>327</v>
      </c>
      <c r="E155" s="13">
        <v>2237.05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360</v>
      </c>
      <c r="B156" s="9" t="s">
        <v>109</v>
      </c>
      <c r="C156" s="9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361</v>
      </c>
      <c r="B157" s="9" t="s">
        <v>66</v>
      </c>
      <c r="C157" s="9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362</v>
      </c>
      <c r="B158" s="9" t="s">
        <v>110</v>
      </c>
      <c r="C158" s="9" t="s">
        <v>75</v>
      </c>
      <c r="D158" s="31">
        <f>E155/E2</f>
        <v>0.7391956594290775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108</v>
      </c>
      <c r="C159" s="9" t="s">
        <v>69</v>
      </c>
      <c r="D159" s="31" t="s">
        <v>372</v>
      </c>
      <c r="E159" s="13">
        <v>2800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109</v>
      </c>
      <c r="C160" s="9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66</v>
      </c>
      <c r="C161" s="9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110</v>
      </c>
      <c r="C162" s="9" t="s">
        <v>75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363</v>
      </c>
      <c r="B163" s="9" t="s">
        <v>108</v>
      </c>
      <c r="C163" s="9" t="s">
        <v>69</v>
      </c>
      <c r="D163" s="9" t="s">
        <v>324</v>
      </c>
      <c r="E163" s="13">
        <v>0</v>
      </c>
      <c r="F163" s="32"/>
      <c r="G163" s="3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364</v>
      </c>
      <c r="B164" s="9" t="s">
        <v>109</v>
      </c>
      <c r="C164" s="9" t="s">
        <v>69</v>
      </c>
      <c r="D164" s="9" t="s">
        <v>27</v>
      </c>
      <c r="E164" s="13"/>
      <c r="F164" s="3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365</v>
      </c>
      <c r="B165" s="9" t="s">
        <v>66</v>
      </c>
      <c r="C165" s="9" t="s">
        <v>69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366</v>
      </c>
      <c r="B166" s="9" t="s">
        <v>110</v>
      </c>
      <c r="C166" s="9" t="s">
        <v>75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212</v>
      </c>
      <c r="B167" s="25" t="s">
        <v>106</v>
      </c>
      <c r="C167" s="25" t="s">
        <v>69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213</v>
      </c>
      <c r="B168" s="9" t="s">
        <v>107</v>
      </c>
      <c r="C168" s="9" t="s">
        <v>75</v>
      </c>
      <c r="D168" s="9">
        <f>E169+E177+E181+E185+E189+E193+E197+E201+E205+E209</f>
        <v>85016.606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214</v>
      </c>
      <c r="B169" s="9" t="s">
        <v>108</v>
      </c>
      <c r="C169" s="9" t="s">
        <v>69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215</v>
      </c>
      <c r="B170" s="9" t="s">
        <v>109</v>
      </c>
      <c r="C170" s="9" t="s">
        <v>69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216</v>
      </c>
      <c r="B171" s="9" t="s">
        <v>66</v>
      </c>
      <c r="C171" s="9" t="s">
        <v>69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217</v>
      </c>
      <c r="B172" s="9" t="s">
        <v>110</v>
      </c>
      <c r="C172" s="9" t="s">
        <v>75</v>
      </c>
      <c r="D172" s="31">
        <f>E169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108</v>
      </c>
      <c r="C173" s="9" t="s">
        <v>69</v>
      </c>
      <c r="D173" s="9" t="s">
        <v>382</v>
      </c>
      <c r="E173" s="26">
        <f>3018.027</f>
        <v>3018.027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109</v>
      </c>
      <c r="C174" s="9" t="s">
        <v>69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66</v>
      </c>
      <c r="C175" s="9" t="s">
        <v>69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110</v>
      </c>
      <c r="C176" s="9" t="s">
        <v>75</v>
      </c>
      <c r="D176" s="31">
        <f>E173</f>
        <v>3018.027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218</v>
      </c>
      <c r="B177" s="9" t="s">
        <v>108</v>
      </c>
      <c r="C177" s="9" t="s">
        <v>69</v>
      </c>
      <c r="D177" s="9" t="s">
        <v>44</v>
      </c>
      <c r="E177" s="13">
        <f>567.35+6541.36</f>
        <v>7108.71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219</v>
      </c>
      <c r="B178" s="9" t="s">
        <v>109</v>
      </c>
      <c r="C178" s="9" t="s">
        <v>69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220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221</v>
      </c>
      <c r="B180" s="9" t="s">
        <v>110</v>
      </c>
      <c r="C180" s="9" t="s">
        <v>75</v>
      </c>
      <c r="D180" s="31">
        <f>E177/E2</f>
        <v>2.3489540136072407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222</v>
      </c>
      <c r="B181" s="9" t="s">
        <v>108</v>
      </c>
      <c r="C181" s="9" t="s">
        <v>69</v>
      </c>
      <c r="D181" s="9" t="s">
        <v>45</v>
      </c>
      <c r="E181" s="13">
        <v>1473.66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223</v>
      </c>
      <c r="B182" s="9" t="s">
        <v>109</v>
      </c>
      <c r="C182" s="9" t="s">
        <v>69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224</v>
      </c>
      <c r="B183" s="9" t="s">
        <v>66</v>
      </c>
      <c r="C183" s="9" t="s">
        <v>69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225</v>
      </c>
      <c r="B184" s="9" t="s">
        <v>110</v>
      </c>
      <c r="C184" s="9" t="s">
        <v>75</v>
      </c>
      <c r="D184" s="31">
        <f>E181/E2</f>
        <v>0.48694623520898256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226</v>
      </c>
      <c r="B185" s="9" t="s">
        <v>108</v>
      </c>
      <c r="C185" s="9" t="s">
        <v>69</v>
      </c>
      <c r="D185" s="9" t="s">
        <v>46</v>
      </c>
      <c r="E185" s="13">
        <f>9833.27+1773.55+5670.01</f>
        <v>17276.83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227</v>
      </c>
      <c r="B186" s="9" t="s">
        <v>109</v>
      </c>
      <c r="C186" s="9" t="s">
        <v>69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228</v>
      </c>
      <c r="B187" s="9" t="s">
        <v>66</v>
      </c>
      <c r="C187" s="9" t="s">
        <v>69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229</v>
      </c>
      <c r="B188" s="9" t="s">
        <v>110</v>
      </c>
      <c r="C188" s="9" t="s">
        <v>75</v>
      </c>
      <c r="D188" s="31">
        <f>E185/E2</f>
        <v>5.708838758496265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230</v>
      </c>
      <c r="B189" s="9" t="s">
        <v>108</v>
      </c>
      <c r="C189" s="9" t="s">
        <v>69</v>
      </c>
      <c r="D189" s="9" t="s">
        <v>317</v>
      </c>
      <c r="E189" s="13">
        <f>157.38+149.41+651.5+2612.3</f>
        <v>3570.59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231</v>
      </c>
      <c r="B190" s="9" t="s">
        <v>109</v>
      </c>
      <c r="C190" s="9" t="s">
        <v>69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233</v>
      </c>
      <c r="B191" s="9" t="s">
        <v>66</v>
      </c>
      <c r="C191" s="9" t="s">
        <v>69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234</v>
      </c>
      <c r="B192" s="9" t="s">
        <v>110</v>
      </c>
      <c r="C192" s="9" t="s">
        <v>75</v>
      </c>
      <c r="D192" s="31">
        <f>E189/E2</f>
        <v>1.1798415903090542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108</v>
      </c>
      <c r="C193" s="9" t="s">
        <v>69</v>
      </c>
      <c r="D193" s="31" t="s">
        <v>374</v>
      </c>
      <c r="E193" s="13">
        <f>348.51+1892.04</f>
        <v>2240.55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109</v>
      </c>
      <c r="C194" s="9" t="s">
        <v>69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66</v>
      </c>
      <c r="C195" s="9" t="s">
        <v>69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110</v>
      </c>
      <c r="C196" s="9" t="s">
        <v>75</v>
      </c>
      <c r="D196" s="31">
        <f>E193/E2</f>
        <v>0.7403521757376097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235</v>
      </c>
      <c r="B197" s="9" t="s">
        <v>108</v>
      </c>
      <c r="C197" s="9" t="s">
        <v>69</v>
      </c>
      <c r="D197" s="9" t="s">
        <v>47</v>
      </c>
      <c r="E197" s="13">
        <f>927.32+5137.08+622.4</f>
        <v>6686.799999999999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232</v>
      </c>
      <c r="B198" s="9" t="s">
        <v>109</v>
      </c>
      <c r="C198" s="9" t="s">
        <v>69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236</v>
      </c>
      <c r="B199" s="9" t="s">
        <v>66</v>
      </c>
      <c r="C199" s="9" t="s">
        <v>69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237</v>
      </c>
      <c r="B200" s="9" t="s">
        <v>110</v>
      </c>
      <c r="C200" s="9" t="s">
        <v>75</v>
      </c>
      <c r="D200" s="31">
        <f>E197/E2</f>
        <v>2.209540929112159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238</v>
      </c>
      <c r="B201" s="9" t="s">
        <v>108</v>
      </c>
      <c r="C201" s="9" t="s">
        <v>69</v>
      </c>
      <c r="D201" s="9" t="s">
        <v>48</v>
      </c>
      <c r="E201" s="13">
        <v>208.44</v>
      </c>
      <c r="F201" s="13" t="s">
        <v>325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239</v>
      </c>
      <c r="B202" s="9" t="s">
        <v>109</v>
      </c>
      <c r="C202" s="9" t="s">
        <v>69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240</v>
      </c>
      <c r="B203" s="9" t="s">
        <v>66</v>
      </c>
      <c r="C203" s="9" t="s">
        <v>69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241</v>
      </c>
      <c r="B204" s="9" t="s">
        <v>110</v>
      </c>
      <c r="C204" s="9" t="s">
        <v>75</v>
      </c>
      <c r="D204" s="31">
        <f>E201/E2</f>
        <v>0.06887550267155268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242</v>
      </c>
      <c r="B205" s="9" t="s">
        <v>108</v>
      </c>
      <c r="C205" s="9" t="s">
        <v>69</v>
      </c>
      <c r="D205" s="9" t="s">
        <v>49</v>
      </c>
      <c r="E205" s="13">
        <f>30035.7+3834.59+68.13+4511.65+3715.95+940.04+1196.54</f>
        <v>44302.6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243</v>
      </c>
      <c r="B206" s="9" t="s">
        <v>109</v>
      </c>
      <c r="C206" s="9" t="s">
        <v>69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244</v>
      </c>
      <c r="B207" s="9" t="s">
        <v>66</v>
      </c>
      <c r="C207" s="9" t="s">
        <v>69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245</v>
      </c>
      <c r="B208" s="9" t="s">
        <v>110</v>
      </c>
      <c r="C208" s="9" t="s">
        <v>75</v>
      </c>
      <c r="D208" s="31">
        <f>E205/E2</f>
        <v>14.639051260107127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108</v>
      </c>
      <c r="C209" s="9" t="s">
        <v>69</v>
      </c>
      <c r="D209" s="31" t="s">
        <v>373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109</v>
      </c>
      <c r="C210" s="9" t="s">
        <v>69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66</v>
      </c>
      <c r="C211" s="9" t="s">
        <v>69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110</v>
      </c>
      <c r="C212" s="9" t="s">
        <v>75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280</v>
      </c>
      <c r="B213" s="25" t="s">
        <v>106</v>
      </c>
      <c r="C213" s="25" t="s">
        <v>69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246</v>
      </c>
      <c r="B214" s="9" t="s">
        <v>107</v>
      </c>
      <c r="C214" s="9" t="s">
        <v>75</v>
      </c>
      <c r="D214" s="9">
        <f>E215+E219+E223+E227+E231+E235+E239+E243+E247+E251</f>
        <v>10157</v>
      </c>
      <c r="E214" s="13"/>
      <c r="F214" s="3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247</v>
      </c>
      <c r="B215" s="9" t="s">
        <v>108</v>
      </c>
      <c r="C215" s="9" t="s">
        <v>69</v>
      </c>
      <c r="D215" s="9" t="s">
        <v>377</v>
      </c>
      <c r="E215" s="13">
        <v>0</v>
      </c>
      <c r="F215" s="13" t="s">
        <v>375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276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248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249</v>
      </c>
      <c r="B218" s="9" t="s">
        <v>110</v>
      </c>
      <c r="C218" s="9" t="s">
        <v>75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250</v>
      </c>
      <c r="B219" s="9" t="s">
        <v>108</v>
      </c>
      <c r="C219" s="9" t="s">
        <v>69</v>
      </c>
      <c r="D219" s="9" t="s">
        <v>52</v>
      </c>
      <c r="E219" s="13">
        <v>862.84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251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252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253</v>
      </c>
      <c r="B222" s="9" t="s">
        <v>110</v>
      </c>
      <c r="C222" s="9" t="s">
        <v>75</v>
      </c>
      <c r="D222" s="31">
        <f>E219/E2</f>
        <v>0.28511100904395753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254</v>
      </c>
      <c r="B223" s="9" t="s">
        <v>108</v>
      </c>
      <c r="C223" s="9" t="s">
        <v>69</v>
      </c>
      <c r="D223" s="9" t="s">
        <v>51</v>
      </c>
      <c r="E223" s="13">
        <v>1240.74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255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256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257</v>
      </c>
      <c r="B226" s="9" t="s">
        <v>110</v>
      </c>
      <c r="C226" s="9" t="s">
        <v>75</v>
      </c>
      <c r="D226" s="31">
        <f>E223/E2</f>
        <v>0.4099817270423252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258</v>
      </c>
      <c r="B227" s="9" t="s">
        <v>108</v>
      </c>
      <c r="C227" s="9" t="s">
        <v>69</v>
      </c>
      <c r="D227" s="9" t="s">
        <v>281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259</v>
      </c>
      <c r="B228" s="9" t="s">
        <v>109</v>
      </c>
      <c r="C228" s="9" t="s">
        <v>69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260</v>
      </c>
      <c r="B229" s="9" t="s">
        <v>66</v>
      </c>
      <c r="C229" s="9" t="s">
        <v>69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261</v>
      </c>
      <c r="B230" s="9" t="s">
        <v>110</v>
      </c>
      <c r="C230" s="9" t="s">
        <v>75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262</v>
      </c>
      <c r="B231" s="9" t="s">
        <v>108</v>
      </c>
      <c r="C231" s="9" t="s">
        <v>69</v>
      </c>
      <c r="D231" s="9" t="s">
        <v>331</v>
      </c>
      <c r="E231" s="13">
        <v>4481.95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263</v>
      </c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264</v>
      </c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265</v>
      </c>
      <c r="B234" s="9" t="s">
        <v>110</v>
      </c>
      <c r="C234" s="9" t="s">
        <v>75</v>
      </c>
      <c r="D234" s="31">
        <f>E231/E2</f>
        <v>1.480985219721577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266</v>
      </c>
      <c r="B235" s="9" t="s">
        <v>108</v>
      </c>
      <c r="C235" s="9" t="s">
        <v>69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267</v>
      </c>
      <c r="B236" s="9" t="s">
        <v>109</v>
      </c>
      <c r="C236" s="9" t="s">
        <v>69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268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269</v>
      </c>
      <c r="B238" s="9" t="s">
        <v>110</v>
      </c>
      <c r="C238" s="9" t="s">
        <v>75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270</v>
      </c>
      <c r="B239" s="9" t="s">
        <v>108</v>
      </c>
      <c r="C239" s="9" t="s">
        <v>69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271</v>
      </c>
      <c r="B240" s="9" t="s">
        <v>109</v>
      </c>
      <c r="C240" s="9" t="s">
        <v>69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272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273</v>
      </c>
      <c r="B242" s="9" t="s">
        <v>110</v>
      </c>
      <c r="C242" s="9" t="s">
        <v>75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275</v>
      </c>
      <c r="B243" s="9" t="s">
        <v>108</v>
      </c>
      <c r="C243" s="9" t="s">
        <v>69</v>
      </c>
      <c r="D243" s="9" t="s">
        <v>53</v>
      </c>
      <c r="E243" s="13">
        <v>2949.23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277</v>
      </c>
      <c r="B244" s="9" t="s">
        <v>109</v>
      </c>
      <c r="C244" s="9" t="s">
        <v>69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278</v>
      </c>
      <c r="B245" s="9" t="s">
        <v>66</v>
      </c>
      <c r="C245" s="9" t="s">
        <v>69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279</v>
      </c>
      <c r="B246" s="9" t="s">
        <v>110</v>
      </c>
      <c r="C246" s="9" t="s">
        <v>75</v>
      </c>
      <c r="D246" s="31">
        <f>E243/E2</f>
        <v>0.9745235978891925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282</v>
      </c>
      <c r="B247" s="9" t="s">
        <v>108</v>
      </c>
      <c r="C247" s="9" t="s">
        <v>69</v>
      </c>
      <c r="D247" s="9" t="s">
        <v>54</v>
      </c>
      <c r="E247" s="13">
        <f>151.95+470.29</f>
        <v>622.24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283</v>
      </c>
      <c r="B248" s="9" t="s">
        <v>109</v>
      </c>
      <c r="C248" s="9" t="s">
        <v>69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284</v>
      </c>
      <c r="B249" s="9" t="s">
        <v>66</v>
      </c>
      <c r="C249" s="9" t="s">
        <v>69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285</v>
      </c>
      <c r="B250" s="9" t="s">
        <v>110</v>
      </c>
      <c r="C250" s="9" t="s">
        <v>75</v>
      </c>
      <c r="D250" s="31">
        <f>E247/E2</f>
        <v>0.20560877366314975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367</v>
      </c>
      <c r="B251" s="9" t="s">
        <v>108</v>
      </c>
      <c r="C251" s="9" t="s">
        <v>69</v>
      </c>
      <c r="D251" s="9" t="s">
        <v>55</v>
      </c>
      <c r="E251" s="13">
        <v>0</v>
      </c>
      <c r="F251" s="13" t="s">
        <v>326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368</v>
      </c>
      <c r="B252" s="9" t="s">
        <v>109</v>
      </c>
      <c r="C252" s="9" t="s">
        <v>69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369</v>
      </c>
      <c r="B253" s="9" t="s">
        <v>66</v>
      </c>
      <c r="C253" s="9" t="s">
        <v>69</v>
      </c>
      <c r="D253" s="9" t="s">
        <v>318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370</v>
      </c>
      <c r="B254" s="9" t="s">
        <v>110</v>
      </c>
      <c r="C254" s="9" t="s">
        <v>75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274</v>
      </c>
      <c r="C255" s="9" t="s">
        <v>75</v>
      </c>
      <c r="D255" s="36">
        <f>SUM(D90,D28,D34,D60,D66,D72,D78,D84,D100,D110,D168,D214)</f>
        <v>382464.426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8" t="s">
        <v>286</v>
      </c>
      <c r="B256" s="38"/>
      <c r="C256" s="38"/>
      <c r="D256" s="38"/>
    </row>
    <row r="257" spans="1:4" ht="15.75">
      <c r="A257" s="7" t="s">
        <v>287</v>
      </c>
      <c r="B257" s="8" t="s">
        <v>288</v>
      </c>
      <c r="C257" s="8" t="s">
        <v>289</v>
      </c>
      <c r="D257" s="8">
        <v>2</v>
      </c>
    </row>
    <row r="258" spans="1:4" ht="15.75">
      <c r="A258" s="7" t="s">
        <v>290</v>
      </c>
      <c r="B258" s="8" t="s">
        <v>291</v>
      </c>
      <c r="C258" s="8" t="s">
        <v>289</v>
      </c>
      <c r="D258" s="8">
        <v>2</v>
      </c>
    </row>
    <row r="259" spans="1:4" ht="15.75">
      <c r="A259" s="7" t="s">
        <v>292</v>
      </c>
      <c r="B259" s="8" t="s">
        <v>293</v>
      </c>
      <c r="C259" s="8" t="s">
        <v>289</v>
      </c>
      <c r="D259" s="8">
        <v>0</v>
      </c>
    </row>
    <row r="260" spans="1:4" ht="15.75">
      <c r="A260" s="7" t="s">
        <v>294</v>
      </c>
      <c r="B260" s="8" t="s">
        <v>295</v>
      </c>
      <c r="C260" s="8" t="s">
        <v>75</v>
      </c>
      <c r="D260" s="8">
        <v>-52794.3</v>
      </c>
    </row>
    <row r="261" spans="1:4" ht="15.75">
      <c r="A261" s="38" t="s">
        <v>296</v>
      </c>
      <c r="B261" s="38"/>
      <c r="C261" s="38"/>
      <c r="D261" s="38"/>
    </row>
    <row r="262" spans="1:4" ht="15.75">
      <c r="A262" s="7" t="s">
        <v>297</v>
      </c>
      <c r="B262" s="8" t="s">
        <v>74</v>
      </c>
      <c r="C262" s="8" t="s">
        <v>75</v>
      </c>
      <c r="D262" s="8">
        <v>0</v>
      </c>
    </row>
    <row r="263" spans="1:4" ht="15.75">
      <c r="A263" s="7" t="s">
        <v>298</v>
      </c>
      <c r="B263" s="8" t="s">
        <v>76</v>
      </c>
      <c r="C263" s="8" t="s">
        <v>75</v>
      </c>
      <c r="D263" s="8">
        <v>0</v>
      </c>
    </row>
    <row r="264" spans="1:4" ht="15.75">
      <c r="A264" s="7" t="s">
        <v>299</v>
      </c>
      <c r="B264" s="8" t="s">
        <v>78</v>
      </c>
      <c r="C264" s="8" t="s">
        <v>75</v>
      </c>
      <c r="D264" s="8">
        <v>0</v>
      </c>
    </row>
    <row r="265" spans="1:4" ht="15.75">
      <c r="A265" s="7" t="s">
        <v>300</v>
      </c>
      <c r="B265" s="8" t="s">
        <v>101</v>
      </c>
      <c r="C265" s="8" t="s">
        <v>75</v>
      </c>
      <c r="D265" s="8">
        <v>0</v>
      </c>
    </row>
    <row r="266" spans="1:4" ht="15.75">
      <c r="A266" s="7" t="s">
        <v>301</v>
      </c>
      <c r="B266" s="8" t="s">
        <v>302</v>
      </c>
      <c r="C266" s="8" t="s">
        <v>75</v>
      </c>
      <c r="D266" s="8">
        <v>0</v>
      </c>
    </row>
    <row r="267" spans="1:4" ht="15.75">
      <c r="A267" s="7" t="s">
        <v>303</v>
      </c>
      <c r="B267" s="8" t="s">
        <v>103</v>
      </c>
      <c r="C267" s="8" t="s">
        <v>75</v>
      </c>
      <c r="D267" s="8">
        <v>0</v>
      </c>
    </row>
    <row r="268" spans="1:4" ht="15.75">
      <c r="A268" s="38" t="s">
        <v>304</v>
      </c>
      <c r="B268" s="38"/>
      <c r="C268" s="38"/>
      <c r="D268" s="38"/>
    </row>
    <row r="269" spans="1:4" ht="15.75">
      <c r="A269" s="7" t="s">
        <v>305</v>
      </c>
      <c r="B269" s="8" t="s">
        <v>288</v>
      </c>
      <c r="C269" s="8" t="s">
        <v>289</v>
      </c>
      <c r="D269" s="8">
        <v>3</v>
      </c>
    </row>
    <row r="270" spans="1:4" ht="15.75">
      <c r="A270" s="7" t="s">
        <v>306</v>
      </c>
      <c r="B270" s="8" t="s">
        <v>291</v>
      </c>
      <c r="C270" s="8" t="s">
        <v>289</v>
      </c>
      <c r="D270" s="8">
        <v>3</v>
      </c>
    </row>
    <row r="271" spans="1:4" ht="15.75">
      <c r="A271" s="7" t="s">
        <v>307</v>
      </c>
      <c r="B271" s="8" t="s">
        <v>308</v>
      </c>
      <c r="C271" s="8" t="s">
        <v>289</v>
      </c>
      <c r="D271" s="8">
        <v>0</v>
      </c>
    </row>
    <row r="272" spans="1:4" ht="15.75">
      <c r="A272" s="7" t="s">
        <v>309</v>
      </c>
      <c r="B272" s="8" t="s">
        <v>295</v>
      </c>
      <c r="C272" s="8" t="s">
        <v>75</v>
      </c>
      <c r="D272" s="8">
        <v>-37724.08</v>
      </c>
    </row>
    <row r="273" spans="1:4" ht="15.75">
      <c r="A273" s="38" t="s">
        <v>310</v>
      </c>
      <c r="B273" s="38"/>
      <c r="C273" s="38"/>
      <c r="D273" s="38"/>
    </row>
    <row r="274" spans="1:4" ht="15.75">
      <c r="A274" s="7" t="s">
        <v>311</v>
      </c>
      <c r="B274" s="8" t="s">
        <v>312</v>
      </c>
      <c r="C274" s="8" t="s">
        <v>289</v>
      </c>
      <c r="D274" s="8">
        <v>0</v>
      </c>
    </row>
    <row r="275" spans="1:4" ht="15.75">
      <c r="A275" s="7" t="s">
        <v>313</v>
      </c>
      <c r="B275" s="8" t="s">
        <v>314</v>
      </c>
      <c r="C275" s="8" t="s">
        <v>289</v>
      </c>
      <c r="D275" s="8">
        <v>0</v>
      </c>
    </row>
    <row r="276" spans="1:4" ht="31.5">
      <c r="A276" s="7" t="s">
        <v>315</v>
      </c>
      <c r="B276" s="8" t="s">
        <v>316</v>
      </c>
      <c r="C276" s="8" t="s">
        <v>75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2017-03-29T07:22:17Z</cp:lastPrinted>
  <dcterms:created xsi:type="dcterms:W3CDTF">2010-07-19T21:32:50Z</dcterms:created>
  <dcterms:modified xsi:type="dcterms:W3CDTF">2018-03-31T09:03:19Z</dcterms:modified>
  <cp:category/>
  <cp:version/>
  <cp:contentType/>
  <cp:contentStatus/>
</cp:coreProperties>
</file>