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форме'!$A$1:$D$258</definedName>
  </definedNames>
  <calcPr fullCalcOnLoad="1"/>
</workbook>
</file>

<file path=xl/sharedStrings.xml><?xml version="1.0" encoding="utf-8"?>
<sst xmlns="http://schemas.openxmlformats.org/spreadsheetml/2006/main" count="937" uniqueCount="382">
  <si>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</si>
  <si>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</si>
  <si>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</si>
  <si>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</si>
  <si>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</si>
  <si>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</si>
  <si>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</si>
  <si>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</si>
  <si>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</si>
  <si>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</si>
  <si>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</si>
  <si>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</si>
  <si>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</si>
  <si>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</si>
  <si>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</si>
  <si>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</si>
  <si>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</si>
  <si>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</si>
  <si>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</si>
  <si>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</si>
  <si>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</si>
  <si>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</si>
  <si>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</si>
  <si>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</si>
  <si>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</si>
  <si>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</si>
  <si>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</si>
  <si>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</si>
  <si>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</si>
  <si>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</si>
  <si>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</si>
  <si>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</si>
  <si>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</si>
  <si>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</si>
  <si>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</si>
  <si>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</si>
  <si>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</si>
  <si>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</si>
  <si>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</si>
  <si>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</si>
  <si>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</si>
  <si>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</si>
  <si>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</si>
  <si>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</si>
  <si>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</si>
  <si>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</si>
  <si>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</si>
  <si>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</si>
  <si>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</si>
  <si>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</si>
  <si>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</si>
  <si>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</si>
  <si>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</si>
  <si>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</si>
  <si>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</si>
  <si>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</si>
  <si>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</si>
  <si>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</si>
  <si>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</si>
  <si>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</si>
  <si>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</si>
  <si>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</si>
  <si>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</si>
  <si>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</si>
  <si>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</si>
  <si>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</si>
  <si>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</si>
  <si>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</si>
  <si>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</si>
  <si>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</si>
  <si>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</si>
  <si>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</si>
  <si>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</si>
  <si>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</si>
  <si>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</si>
  <si>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</si>
  <si>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</si>
  <si>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</si>
  <si>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</si>
  <si>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</si>
  <si>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</si>
  <si>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</si>
  <si>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</si>
  <si>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</si>
  <si>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</si>
  <si>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</si>
  <si>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</si>
  <si>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</si>
  <si>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</si>
  <si>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</si>
  <si>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</si>
  <si>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</si>
  <si>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</si>
  <si>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</si>
  <si>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</si>
  <si>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</si>
  <si>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</si>
  <si>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</si>
  <si>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</si>
  <si>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</si>
  <si>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</si>
  <si>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</si>
  <si>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</si>
  <si>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</si>
  <si>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</si>
  <si>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</si>
  <si>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</si>
  <si>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</si>
  <si>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</si>
  <si>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</si>
  <si>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</si>
  <si>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</si>
  <si>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</si>
  <si>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</si>
  <si>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</si>
  <si>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</si>
  <si>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</si>
  <si>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</si>
  <si>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</si>
  <si>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</si>
  <si>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</si>
  <si>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</si>
  <si>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</si>
  <si>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</si>
  <si>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</si>
  <si>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</si>
  <si>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</si>
  <si>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</si>
  <si>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</si>
  <si>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</si>
  <si>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</si>
  <si>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</si>
  <si>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</si>
  <si>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</si>
  <si>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</si>
  <si>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</si>
  <si>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</si>
  <si>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</si>
  <si>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</si>
  <si>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</si>
  <si>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</si>
  <si>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</si>
  <si>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</si>
  <si>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</si>
  <si>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</si>
  <si>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</si>
  <si>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</si>
  <si>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</si>
  <si>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</si>
  <si>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</si>
  <si>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</si>
  <si>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</si>
  <si>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</si>
  <si>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</si>
  <si>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</si>
  <si>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</si>
  <si>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</si>
  <si>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</si>
  <si>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</si>
  <si>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</si>
  <si>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</si>
  <si>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</si>
  <si>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</si>
  <si>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</si>
  <si>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</si>
  <si>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</si>
  <si>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</si>
  <si>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</si>
  <si>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</si>
  <si>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</si>
  <si>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</si>
  <si>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</si>
  <si>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</si>
  <si>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</si>
  <si>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</si>
  <si>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</si>
  <si>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</si>
  <si>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</si>
  <si>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</si>
  <si>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</si>
  <si>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</si>
  <si>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</si>
  <si>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</si>
  <si>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</si>
  <si>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</si>
  <si>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</si>
  <si>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</si>
  <si>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</si>
  <si>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</si>
  <si>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</si>
  <si>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</si>
  <si>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</si>
  <si>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</si>
  <si>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</si>
  <si>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</si>
  <si>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</si>
  <si>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</si>
  <si>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</si>
  <si>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</si>
  <si>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</si>
  <si>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</si>
  <si>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</si>
  <si>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</si>
  <si>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</si>
  <si>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</si>
  <si>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</si>
  <si>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</si>
  <si>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</si>
  <si>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</si>
  <si>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</si>
  <si>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</si>
  <si>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</si>
  <si>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</si>
  <si>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</si>
  <si>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</si>
  <si>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</si>
  <si>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</si>
  <si>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</si>
  <si>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</si>
  <si>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</si>
  <si>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</si>
  <si>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</si>
  <si>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</si>
  <si>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</si>
  <si>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</si>
  <si>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</si>
  <si>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</si>
  <si>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</si>
  <si>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</si>
  <si>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</si>
  <si>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</si>
  <si>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</si>
  <si>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</si>
  <si>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</si>
  <si>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</si>
  <si>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</si>
  <si>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</si>
  <si>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</si>
  <si>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</si>
  <si>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</si>
  <si>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</si>
  <si>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</si>
  <si>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</si>
  <si>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</si>
  <si>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</si>
  <si>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</si>
  <si>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</si>
  <si>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</si>
  <si>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</si>
  <si>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</si>
  <si>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</si>
  <si>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</si>
  <si>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</si>
  <si>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</si>
  <si>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</si>
  <si>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</si>
  <si>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</si>
  <si>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</si>
  <si>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</si>
  <si>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</si>
  <si>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</si>
  <si>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</si>
  <si>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</si>
  <si>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</si>
  <si>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</si>
  <si>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</si>
  <si>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</si>
  <si>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</si>
  <si>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</si>
  <si>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</si>
  <si>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</si>
  <si>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</si>
  <si>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</si>
  <si>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</si>
  <si>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</si>
  <si>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</si>
  <si>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</si>
  <si>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</si>
  <si>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</si>
  <si>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</si>
  <si>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</si>
  <si>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</si>
  <si>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</si>
  <si>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</si>
  <si>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</si>
  <si>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</si>
  <si>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</si>
  <si>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</si>
  <si>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</si>
  <si>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</si>
  <si>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</si>
  <si>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</si>
  <si>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</si>
  <si>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</si>
  <si>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</si>
  <si>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</si>
  <si>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</si>
  <si>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</si>
  <si>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</si>
  <si>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</si>
  <si>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</si>
  <si>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</si>
  <si>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</si>
  <si>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</si>
  <si>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</si>
  <si>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</si>
  <si>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</si>
  <si>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</si>
  <si>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</si>
  <si>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</si>
  <si>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</si>
  <si>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</si>
  <si>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</si>
  <si>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</si>
  <si>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</si>
  <si>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</si>
  <si>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</si>
  <si>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</si>
  <si>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</si>
  <si>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</si>
  <si>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</si>
  <si>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</si>
  <si>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</si>
  <si>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</si>
  <si>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</si>
  <si>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</si>
  <si>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</si>
  <si>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</si>
  <si>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</si>
  <si>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</si>
  <si>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</si>
  <si>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</si>
  <si>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</si>
  <si>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</si>
  <si>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</si>
  <si>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</si>
  <si>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</si>
  <si>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</si>
  <si>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</si>
  <si>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</si>
  <si>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</si>
  <si>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</si>
  <si>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</si>
  <si>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</si>
  <si>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</si>
  <si>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</si>
  <si>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</si>
  <si>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</si>
  <si>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</si>
  <si>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</si>
  <si>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</si>
  <si>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</si>
  <si>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</si>
  <si>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</si>
  <si>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</si>
  <si>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</si>
  <si>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</si>
  <si>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</si>
  <si>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</si>
  <si>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</si>
  <si>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</si>
  <si>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</si>
  <si>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</si>
  <si>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</si>
  <si>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</si>
  <si>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</si>
  <si>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</si>
  <si>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</si>
  <si>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АБОНЕНСТКИЙ</t>
  </si>
  <si>
    <t>ЯРЛЫКОВА</t>
  </si>
  <si>
    <t>ВСЕГДА И ВЕЗДЕ  0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</si>
  <si>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</si>
  <si>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</si>
  <si>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</si>
  <si>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</si>
  <si>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</si>
  <si>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на сайте ставим 0</t>
  </si>
  <si>
    <t>м3</t>
  </si>
  <si>
    <t>Отчет об исполнении управляющей организацией ООО "УК "Привокзальная" договора управления за 2017 год по дому №3 ул. Гайдара А                              в 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</si>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</sst>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9" fontId="29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82" fontId="51" fillId="0" borderId="1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CF122">
            <v>42616.246075200004</v>
          </cell>
        </row>
        <row r="123">
          <cell r="CF123">
            <v>74969.52575364</v>
          </cell>
        </row>
        <row r="124">
          <cell r="CF124">
            <v>11543.415048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8"/>
  <sheetViews>
    <sheetView tabSelected="1" view="pageBreakPreview" zoomScale="78" zoomScaleNormal="90" zoomScaleSheetLayoutView="78" zoomScalePageLayoutView="0" workbookViewId="0" topLeftCell="A4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315</v>
      </c>
    </row>
    <row r="2" spans="1:22" s="6" customFormat="1" ht="33.75" customHeight="1">
      <c r="A2" s="44" t="s">
        <v>378</v>
      </c>
      <c r="B2" s="44"/>
      <c r="C2" s="44"/>
      <c r="D2" s="44"/>
      <c r="E2" s="3">
        <v>785.01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8" t="s">
        <v>64</v>
      </c>
      <c r="C4" s="8" t="s">
        <v>65</v>
      </c>
      <c r="D4" s="8" t="s">
        <v>66</v>
      </c>
    </row>
    <row r="5" spans="1:4" ht="15.75">
      <c r="A5" s="7" t="s">
        <v>69</v>
      </c>
      <c r="B5" s="8" t="s">
        <v>67</v>
      </c>
      <c r="C5" s="8" t="s">
        <v>68</v>
      </c>
      <c r="D5" s="9" t="s">
        <v>379</v>
      </c>
    </row>
    <row r="6" spans="1:4" ht="15.75">
      <c r="A6" s="7" t="s">
        <v>70</v>
      </c>
      <c r="B6" s="8" t="s">
        <v>71</v>
      </c>
      <c r="C6" s="8" t="s">
        <v>68</v>
      </c>
      <c r="D6" s="9" t="s">
        <v>380</v>
      </c>
    </row>
    <row r="7" spans="1:4" ht="15.75">
      <c r="A7" s="7" t="s">
        <v>58</v>
      </c>
      <c r="B7" s="8" t="s">
        <v>72</v>
      </c>
      <c r="C7" s="8" t="s">
        <v>68</v>
      </c>
      <c r="D7" s="9" t="s">
        <v>381</v>
      </c>
    </row>
    <row r="8" spans="1:4" ht="42.75" customHeight="1">
      <c r="A8" s="43" t="s">
        <v>101</v>
      </c>
      <c r="B8" s="43"/>
      <c r="C8" s="43"/>
      <c r="D8" s="43"/>
    </row>
    <row r="9" spans="1:4" ht="15.75">
      <c r="A9" s="7" t="s">
        <v>59</v>
      </c>
      <c r="B9" s="8" t="s">
        <v>73</v>
      </c>
      <c r="C9" s="8" t="s">
        <v>74</v>
      </c>
      <c r="D9" s="8">
        <v>0</v>
      </c>
    </row>
    <row r="10" spans="1:5" ht="15.75">
      <c r="A10" s="7" t="s">
        <v>60</v>
      </c>
      <c r="B10" s="8" t="s">
        <v>75</v>
      </c>
      <c r="C10" s="8" t="s">
        <v>74</v>
      </c>
      <c r="D10" s="8">
        <v>-55306.62</v>
      </c>
      <c r="E10" s="1">
        <f>D16-D237</f>
        <v>-365657.89</v>
      </c>
    </row>
    <row r="11" spans="1:4" ht="15.75">
      <c r="A11" s="7" t="s">
        <v>76</v>
      </c>
      <c r="B11" s="8" t="s">
        <v>77</v>
      </c>
      <c r="C11" s="8" t="s">
        <v>74</v>
      </c>
      <c r="D11" s="8">
        <v>14294.71</v>
      </c>
    </row>
    <row r="12" spans="1:4" ht="31.5">
      <c r="A12" s="7" t="s">
        <v>78</v>
      </c>
      <c r="B12" s="8" t="s">
        <v>79</v>
      </c>
      <c r="C12" s="8" t="s">
        <v>74</v>
      </c>
      <c r="D12" s="10">
        <f>D13+D14+D15</f>
        <v>129129.18687684</v>
      </c>
    </row>
    <row r="13" spans="1:4" ht="15.75">
      <c r="A13" s="7" t="s">
        <v>93</v>
      </c>
      <c r="B13" s="11" t="s">
        <v>80</v>
      </c>
      <c r="C13" s="8" t="s">
        <v>74</v>
      </c>
      <c r="D13" s="10">
        <f>'[1]ук(2016)'!$CF$123</f>
        <v>74969.52575364</v>
      </c>
    </row>
    <row r="14" spans="1:4" ht="15.75">
      <c r="A14" s="7" t="s">
        <v>94</v>
      </c>
      <c r="B14" s="11" t="s">
        <v>81</v>
      </c>
      <c r="C14" s="8" t="s">
        <v>74</v>
      </c>
      <c r="D14" s="10">
        <f>'[1]ук(2016)'!$CF$122</f>
        <v>42616.246075200004</v>
      </c>
    </row>
    <row r="15" spans="1:4" ht="15.75">
      <c r="A15" s="7" t="s">
        <v>95</v>
      </c>
      <c r="B15" s="11" t="s">
        <v>82</v>
      </c>
      <c r="C15" s="8" t="s">
        <v>74</v>
      </c>
      <c r="D15" s="10">
        <f>'[1]ук(2016)'!$CF$124</f>
        <v>11543.415048</v>
      </c>
    </row>
    <row r="16" spans="1:4" ht="15.75">
      <c r="A16" s="11" t="s">
        <v>83</v>
      </c>
      <c r="B16" s="11" t="s">
        <v>84</v>
      </c>
      <c r="C16" s="11" t="s">
        <v>74</v>
      </c>
      <c r="D16" s="11">
        <v>108312.74</v>
      </c>
    </row>
    <row r="17" spans="1:4" ht="31.5">
      <c r="A17" s="11" t="s">
        <v>61</v>
      </c>
      <c r="B17" s="11" t="s">
        <v>96</v>
      </c>
      <c r="C17" s="11" t="s">
        <v>74</v>
      </c>
      <c r="D17" s="11">
        <f>D16</f>
        <v>108312.74</v>
      </c>
    </row>
    <row r="18" spans="1:4" ht="31.5">
      <c r="A18" s="11" t="s">
        <v>372</v>
      </c>
      <c r="B18" s="11" t="s">
        <v>373</v>
      </c>
      <c r="C18" s="11" t="s">
        <v>74</v>
      </c>
      <c r="D18" s="11">
        <v>0</v>
      </c>
    </row>
    <row r="19" spans="1:4" ht="15.75">
      <c r="A19" s="11" t="s">
        <v>374</v>
      </c>
      <c r="B19" s="11" t="s">
        <v>375</v>
      </c>
      <c r="C19" s="11" t="s">
        <v>74</v>
      </c>
      <c r="D19" s="11">
        <v>0</v>
      </c>
    </row>
    <row r="20" spans="1:4" ht="15.75">
      <c r="A20" s="11" t="s">
        <v>62</v>
      </c>
      <c r="B20" s="11" t="s">
        <v>85</v>
      </c>
      <c r="C20" s="11" t="s">
        <v>74</v>
      </c>
      <c r="D20" s="11">
        <v>0</v>
      </c>
    </row>
    <row r="21" spans="1:4" ht="15.75">
      <c r="A21" s="11" t="s">
        <v>86</v>
      </c>
      <c r="B21" s="11" t="s">
        <v>87</v>
      </c>
      <c r="C21" s="11" t="s">
        <v>74</v>
      </c>
      <c r="D21" s="11">
        <v>0</v>
      </c>
    </row>
    <row r="22" spans="1:4" ht="15.75">
      <c r="A22" s="11" t="s">
        <v>88</v>
      </c>
      <c r="B22" s="11" t="s">
        <v>89</v>
      </c>
      <c r="C22" s="11" t="s">
        <v>74</v>
      </c>
      <c r="D22" s="11">
        <f>D16+D10</f>
        <v>53006.12</v>
      </c>
    </row>
    <row r="23" spans="1:4" ht="15.75">
      <c r="A23" s="11" t="s">
        <v>90</v>
      </c>
      <c r="B23" s="11" t="s">
        <v>97</v>
      </c>
      <c r="C23" s="11" t="s">
        <v>74</v>
      </c>
      <c r="D23" s="11">
        <v>71.94</v>
      </c>
    </row>
    <row r="24" spans="1:5" ht="15.75">
      <c r="A24" s="11" t="s">
        <v>91</v>
      </c>
      <c r="B24" s="11" t="s">
        <v>98</v>
      </c>
      <c r="C24" s="11" t="s">
        <v>74</v>
      </c>
      <c r="D24" s="41">
        <f>D16-D237</f>
        <v>-365657.89</v>
      </c>
      <c r="E24" s="12"/>
    </row>
    <row r="25" spans="1:6" ht="31.5">
      <c r="A25" s="11" t="s">
        <v>92</v>
      </c>
      <c r="B25" s="11" t="s">
        <v>99</v>
      </c>
      <c r="C25" s="11" t="s">
        <v>74</v>
      </c>
      <c r="D25" s="13">
        <v>20089.69</v>
      </c>
      <c r="E25" s="1">
        <f>D12-(D16+D10)+D242-D24+D11</f>
        <v>446694.70687684003</v>
      </c>
      <c r="F25" s="3" t="s">
        <v>376</v>
      </c>
    </row>
    <row r="26" spans="1:22" s="15" customFormat="1" ht="35.25" customHeight="1">
      <c r="A26" s="45" t="s">
        <v>100</v>
      </c>
      <c r="B26" s="45"/>
      <c r="C26" s="45"/>
      <c r="D26" s="4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111</v>
      </c>
      <c r="B27" s="17" t="s">
        <v>102</v>
      </c>
      <c r="C27" s="17" t="s">
        <v>68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3" customFormat="1" ht="15.75">
      <c r="A28" s="21" t="s">
        <v>107</v>
      </c>
      <c r="B28" s="22" t="s">
        <v>103</v>
      </c>
      <c r="C28" s="22" t="s">
        <v>74</v>
      </c>
      <c r="D28" s="22">
        <f>E28</f>
        <v>8336.81</v>
      </c>
      <c r="E28" s="18">
        <v>8336.81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23" customFormat="1" ht="31.5">
      <c r="A29" s="21" t="s">
        <v>108</v>
      </c>
      <c r="B29" s="22" t="s">
        <v>104</v>
      </c>
      <c r="C29" s="22" t="s">
        <v>68</v>
      </c>
      <c r="D29" s="22" t="s">
        <v>4</v>
      </c>
      <c r="E29" s="18" t="s">
        <v>330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23" customFormat="1" ht="15.75">
      <c r="A30" s="21" t="s">
        <v>109</v>
      </c>
      <c r="B30" s="22" t="s">
        <v>105</v>
      </c>
      <c r="C30" s="22" t="s">
        <v>68</v>
      </c>
      <c r="D30" s="22" t="s">
        <v>11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23" customFormat="1" ht="15.75">
      <c r="A31" s="21" t="s">
        <v>110</v>
      </c>
      <c r="B31" s="22" t="s">
        <v>65</v>
      </c>
      <c r="C31" s="22" t="s">
        <v>68</v>
      </c>
      <c r="D31" s="22" t="s">
        <v>12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23" customFormat="1" ht="15.75">
      <c r="A32" s="21" t="s">
        <v>112</v>
      </c>
      <c r="B32" s="22" t="s">
        <v>106</v>
      </c>
      <c r="C32" s="22" t="s">
        <v>74</v>
      </c>
      <c r="D32" s="24">
        <f>E28/E2</f>
        <v>10.620004840702666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8" customFormat="1" ht="31.5">
      <c r="A33" s="25" t="s">
        <v>113</v>
      </c>
      <c r="B33" s="26" t="s">
        <v>102</v>
      </c>
      <c r="C33" s="26" t="s">
        <v>68</v>
      </c>
      <c r="D33" s="26" t="s">
        <v>13</v>
      </c>
      <c r="E33" s="14" t="s">
        <v>317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15" customFormat="1" ht="15.75">
      <c r="A34" s="29" t="s">
        <v>114</v>
      </c>
      <c r="B34" s="9" t="s">
        <v>103</v>
      </c>
      <c r="C34" s="9" t="s">
        <v>74</v>
      </c>
      <c r="D34" s="30">
        <f>E35+E39+E43+E47+E51+E55</f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29" t="s">
        <v>115</v>
      </c>
      <c r="B35" s="9" t="s">
        <v>104</v>
      </c>
      <c r="C35" s="9" t="s">
        <v>68</v>
      </c>
      <c r="D35" s="9" t="s">
        <v>14</v>
      </c>
      <c r="E35" s="14"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29" t="s">
        <v>116</v>
      </c>
      <c r="B36" s="9" t="s">
        <v>105</v>
      </c>
      <c r="C36" s="9" t="s">
        <v>68</v>
      </c>
      <c r="D36" s="9" t="s">
        <v>21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29" t="s">
        <v>117</v>
      </c>
      <c r="B37" s="9" t="s">
        <v>65</v>
      </c>
      <c r="C37" s="9" t="s">
        <v>68</v>
      </c>
      <c r="D37" s="9" t="s">
        <v>12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29" t="s">
        <v>118</v>
      </c>
      <c r="B38" s="9" t="s">
        <v>106</v>
      </c>
      <c r="C38" s="9" t="s">
        <v>74</v>
      </c>
      <c r="D38" s="31">
        <f>E35/E2</f>
        <v>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29" t="s">
        <v>119</v>
      </c>
      <c r="B39" s="9" t="s">
        <v>104</v>
      </c>
      <c r="C39" s="9" t="s">
        <v>68</v>
      </c>
      <c r="D39" s="9" t="s">
        <v>316</v>
      </c>
      <c r="E39" s="14"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29" t="s">
        <v>120</v>
      </c>
      <c r="B40" s="9" t="s">
        <v>105</v>
      </c>
      <c r="C40" s="9" t="s">
        <v>68</v>
      </c>
      <c r="D40" s="9" t="s">
        <v>38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29" t="s">
        <v>121</v>
      </c>
      <c r="B41" s="9" t="s">
        <v>65</v>
      </c>
      <c r="C41" s="9" t="s">
        <v>68</v>
      </c>
      <c r="D41" s="9" t="s">
        <v>12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29" t="s">
        <v>122</v>
      </c>
      <c r="B42" s="9" t="s">
        <v>106</v>
      </c>
      <c r="C42" s="9" t="s">
        <v>74</v>
      </c>
      <c r="D42" s="31">
        <f>E39/E2</f>
        <v>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29" t="s">
        <v>123</v>
      </c>
      <c r="B43" s="9" t="s">
        <v>104</v>
      </c>
      <c r="C43" s="9" t="s">
        <v>68</v>
      </c>
      <c r="D43" s="9" t="s">
        <v>15</v>
      </c>
      <c r="E43" s="14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29" t="s">
        <v>124</v>
      </c>
      <c r="B44" s="9" t="s">
        <v>105</v>
      </c>
      <c r="C44" s="9" t="s">
        <v>68</v>
      </c>
      <c r="D44" s="9" t="s">
        <v>34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29" t="s">
        <v>125</v>
      </c>
      <c r="B45" s="9" t="s">
        <v>65</v>
      </c>
      <c r="C45" s="9" t="s">
        <v>68</v>
      </c>
      <c r="D45" s="9" t="s">
        <v>12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29" t="s">
        <v>126</v>
      </c>
      <c r="B46" s="9" t="s">
        <v>106</v>
      </c>
      <c r="C46" s="9" t="s">
        <v>74</v>
      </c>
      <c r="D46" s="30">
        <f>E43/E2</f>
        <v>0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29" t="s">
        <v>331</v>
      </c>
      <c r="B47" s="9" t="s">
        <v>104</v>
      </c>
      <c r="C47" s="9" t="s">
        <v>68</v>
      </c>
      <c r="D47" s="9" t="s">
        <v>16</v>
      </c>
      <c r="E47" s="14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29" t="s">
        <v>332</v>
      </c>
      <c r="B48" s="9" t="s">
        <v>105</v>
      </c>
      <c r="C48" s="9" t="s">
        <v>68</v>
      </c>
      <c r="D48" s="9" t="s">
        <v>17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29" t="s">
        <v>333</v>
      </c>
      <c r="B49" s="9" t="s">
        <v>65</v>
      </c>
      <c r="C49" s="9" t="s">
        <v>68</v>
      </c>
      <c r="D49" s="9" t="s">
        <v>12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29" t="s">
        <v>334</v>
      </c>
      <c r="B50" s="9" t="s">
        <v>106</v>
      </c>
      <c r="C50" s="9" t="s">
        <v>74</v>
      </c>
      <c r="D50" s="31">
        <f>E47/E2</f>
        <v>0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29" t="s">
        <v>335</v>
      </c>
      <c r="B51" s="9" t="s">
        <v>104</v>
      </c>
      <c r="C51" s="9" t="s">
        <v>68</v>
      </c>
      <c r="D51" s="31" t="s">
        <v>319</v>
      </c>
      <c r="E51" s="14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29" t="s">
        <v>336</v>
      </c>
      <c r="B52" s="9" t="s">
        <v>105</v>
      </c>
      <c r="C52" s="9" t="s">
        <v>68</v>
      </c>
      <c r="D52" s="31" t="s">
        <v>145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29" t="s">
        <v>337</v>
      </c>
      <c r="B53" s="9" t="s">
        <v>65</v>
      </c>
      <c r="C53" s="9" t="s">
        <v>68</v>
      </c>
      <c r="D53" s="31" t="s">
        <v>12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29" t="s">
        <v>338</v>
      </c>
      <c r="B54" s="9" t="s">
        <v>106</v>
      </c>
      <c r="C54" s="9" t="s">
        <v>74</v>
      </c>
      <c r="D54" s="31">
        <f>E51/E2</f>
        <v>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29" t="s">
        <v>339</v>
      </c>
      <c r="B55" s="9" t="s">
        <v>104</v>
      </c>
      <c r="C55" s="9" t="s">
        <v>68</v>
      </c>
      <c r="D55" s="31" t="s">
        <v>318</v>
      </c>
      <c r="E55" s="14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29" t="s">
        <v>340</v>
      </c>
      <c r="B56" s="9" t="s">
        <v>105</v>
      </c>
      <c r="C56" s="9" t="s">
        <v>68</v>
      </c>
      <c r="D56" s="31" t="s">
        <v>145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29" t="s">
        <v>341</v>
      </c>
      <c r="B57" s="9" t="s">
        <v>65</v>
      </c>
      <c r="C57" s="9" t="s">
        <v>68</v>
      </c>
      <c r="D57" s="31" t="s">
        <v>12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29" t="s">
        <v>342</v>
      </c>
      <c r="B58" s="9" t="s">
        <v>106</v>
      </c>
      <c r="C58" s="9" t="s">
        <v>74</v>
      </c>
      <c r="D58" s="31">
        <f>E55/E2</f>
        <v>0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28" customFormat="1" ht="24.75" customHeight="1">
      <c r="A59" s="25" t="s">
        <v>127</v>
      </c>
      <c r="B59" s="26" t="s">
        <v>102</v>
      </c>
      <c r="C59" s="26" t="s">
        <v>68</v>
      </c>
      <c r="D59" s="26" t="s">
        <v>18</v>
      </c>
      <c r="E59" s="14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s="15" customFormat="1" ht="15.75">
      <c r="A60" s="29" t="s">
        <v>128</v>
      </c>
      <c r="B60" s="9" t="s">
        <v>103</v>
      </c>
      <c r="C60" s="9" t="s">
        <v>74</v>
      </c>
      <c r="D60" s="9">
        <f>E60</f>
        <v>6560.48</v>
      </c>
      <c r="E60" s="14">
        <v>6560.48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29" t="s">
        <v>129</v>
      </c>
      <c r="B61" s="9" t="s">
        <v>104</v>
      </c>
      <c r="C61" s="9" t="s">
        <v>68</v>
      </c>
      <c r="D61" s="9" t="s">
        <v>19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29" t="s">
        <v>130</v>
      </c>
      <c r="B62" s="9" t="s">
        <v>105</v>
      </c>
      <c r="C62" s="9" t="s">
        <v>68</v>
      </c>
      <c r="D62" s="9" t="s">
        <v>20</v>
      </c>
      <c r="E62" s="14" t="s">
        <v>330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29" t="s">
        <v>131</v>
      </c>
      <c r="B63" s="9" t="s">
        <v>65</v>
      </c>
      <c r="C63" s="9" t="s">
        <v>68</v>
      </c>
      <c r="D63" s="9" t="s">
        <v>12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29" t="s">
        <v>132</v>
      </c>
      <c r="B64" s="9" t="s">
        <v>106</v>
      </c>
      <c r="C64" s="9" t="s">
        <v>74</v>
      </c>
      <c r="D64" s="32">
        <f>E60/E2</f>
        <v>8.357192902001248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28" customFormat="1" ht="15.75">
      <c r="A65" s="25" t="s">
        <v>133</v>
      </c>
      <c r="B65" s="26" t="s">
        <v>102</v>
      </c>
      <c r="C65" s="26" t="s">
        <v>68</v>
      </c>
      <c r="D65" s="26" t="s">
        <v>371</v>
      </c>
      <c r="E65" s="14"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s="15" customFormat="1" ht="15.75">
      <c r="A66" s="29" t="s">
        <v>134</v>
      </c>
      <c r="B66" s="9" t="s">
        <v>103</v>
      </c>
      <c r="C66" s="9" t="s">
        <v>74</v>
      </c>
      <c r="D66" s="9">
        <f>E65</f>
        <v>0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29" t="s">
        <v>135</v>
      </c>
      <c r="B67" s="9" t="s">
        <v>104</v>
      </c>
      <c r="C67" s="9" t="s">
        <v>68</v>
      </c>
      <c r="D67" s="9" t="s">
        <v>371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29" t="s">
        <v>136</v>
      </c>
      <c r="B68" s="9" t="s">
        <v>105</v>
      </c>
      <c r="C68" s="9" t="s">
        <v>68</v>
      </c>
      <c r="D68" s="9" t="s">
        <v>27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29" t="s">
        <v>137</v>
      </c>
      <c r="B69" s="9" t="s">
        <v>65</v>
      </c>
      <c r="C69" s="9" t="s">
        <v>68</v>
      </c>
      <c r="D69" s="9" t="s">
        <v>12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29" t="s">
        <v>138</v>
      </c>
      <c r="B70" s="9" t="s">
        <v>106</v>
      </c>
      <c r="C70" s="9" t="s">
        <v>74</v>
      </c>
      <c r="D70" s="32">
        <f>E65/E2</f>
        <v>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28" customFormat="1" ht="15.75">
      <c r="A71" s="25" t="s">
        <v>139</v>
      </c>
      <c r="B71" s="26" t="s">
        <v>102</v>
      </c>
      <c r="C71" s="26" t="s">
        <v>68</v>
      </c>
      <c r="D71" s="26" t="s">
        <v>23</v>
      </c>
      <c r="E71" s="14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s="15" customFormat="1" ht="15.75">
      <c r="A72" s="29" t="s">
        <v>140</v>
      </c>
      <c r="B72" s="9" t="s">
        <v>103</v>
      </c>
      <c r="C72" s="9" t="s">
        <v>74</v>
      </c>
      <c r="D72" s="9">
        <f>E72</f>
        <v>11543.42</v>
      </c>
      <c r="E72" s="14">
        <v>11543.42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29" t="s">
        <v>141</v>
      </c>
      <c r="B73" s="9" t="s">
        <v>104</v>
      </c>
      <c r="C73" s="9" t="s">
        <v>68</v>
      </c>
      <c r="D73" s="9" t="s">
        <v>7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29" t="s">
        <v>142</v>
      </c>
      <c r="B74" s="9" t="s">
        <v>105</v>
      </c>
      <c r="C74" s="9" t="s">
        <v>68</v>
      </c>
      <c r="D74" s="9" t="s">
        <v>20</v>
      </c>
      <c r="E74" s="14" t="s">
        <v>330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29" t="s">
        <v>143</v>
      </c>
      <c r="B75" s="9" t="s">
        <v>65</v>
      </c>
      <c r="C75" s="9" t="s">
        <v>68</v>
      </c>
      <c r="D75" s="9" t="s">
        <v>12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29" t="s">
        <v>144</v>
      </c>
      <c r="B76" s="9" t="s">
        <v>106</v>
      </c>
      <c r="C76" s="9" t="s">
        <v>74</v>
      </c>
      <c r="D76" s="32">
        <f>E72/E2</f>
        <v>14.704806308199895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28" customFormat="1" ht="31.5">
      <c r="A77" s="25" t="s">
        <v>147</v>
      </c>
      <c r="B77" s="26" t="s">
        <v>102</v>
      </c>
      <c r="C77" s="26" t="s">
        <v>68</v>
      </c>
      <c r="D77" s="26" t="s">
        <v>57</v>
      </c>
      <c r="E77" s="14">
        <v>153.65</v>
      </c>
      <c r="F77" s="27" t="s">
        <v>328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s="15" customFormat="1" ht="15.75">
      <c r="A78" s="29" t="s">
        <v>148</v>
      </c>
      <c r="B78" s="9" t="s">
        <v>103</v>
      </c>
      <c r="C78" s="9" t="s">
        <v>74</v>
      </c>
      <c r="D78" s="9">
        <f>E77</f>
        <v>153.65</v>
      </c>
      <c r="E78" s="14"/>
      <c r="F78" s="14">
        <v>3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29" t="s">
        <v>149</v>
      </c>
      <c r="B79" s="9" t="s">
        <v>104</v>
      </c>
      <c r="C79" s="9" t="s">
        <v>68</v>
      </c>
      <c r="D79" s="9" t="s">
        <v>57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29" t="s">
        <v>150</v>
      </c>
      <c r="B80" s="9" t="s">
        <v>105</v>
      </c>
      <c r="C80" s="9" t="s">
        <v>68</v>
      </c>
      <c r="D80" s="9" t="s">
        <v>146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29" t="s">
        <v>151</v>
      </c>
      <c r="B81" s="9" t="s">
        <v>65</v>
      </c>
      <c r="C81" s="9" t="s">
        <v>68</v>
      </c>
      <c r="D81" s="9" t="s">
        <v>22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29" t="s">
        <v>152</v>
      </c>
      <c r="B82" s="9" t="s">
        <v>106</v>
      </c>
      <c r="C82" s="9" t="s">
        <v>74</v>
      </c>
      <c r="D82" s="32">
        <f>E77/F78</f>
        <v>51.21666666666667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28" customFormat="1" ht="15.75">
      <c r="A83" s="25" t="s">
        <v>153</v>
      </c>
      <c r="B83" s="26" t="s">
        <v>102</v>
      </c>
      <c r="C83" s="26" t="s">
        <v>68</v>
      </c>
      <c r="D83" s="26" t="s">
        <v>24</v>
      </c>
      <c r="E83" s="14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s="15" customFormat="1" ht="15.75">
      <c r="A84" s="29" t="s">
        <v>154</v>
      </c>
      <c r="B84" s="9" t="s">
        <v>103</v>
      </c>
      <c r="C84" s="9" t="s">
        <v>74</v>
      </c>
      <c r="D84" s="9">
        <f>E85+E89</f>
        <v>25518.379999999997</v>
      </c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29" t="s">
        <v>155</v>
      </c>
      <c r="B85" s="9" t="s">
        <v>104</v>
      </c>
      <c r="C85" s="9" t="s">
        <v>68</v>
      </c>
      <c r="D85" s="9" t="s">
        <v>6</v>
      </c>
      <c r="E85" s="14">
        <v>7714.35</v>
      </c>
      <c r="F85" s="27" t="s">
        <v>330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29" t="s">
        <v>156</v>
      </c>
      <c r="B86" s="9" t="s">
        <v>105</v>
      </c>
      <c r="C86" s="9" t="s">
        <v>68</v>
      </c>
      <c r="D86" s="9" t="s">
        <v>25</v>
      </c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29" t="s">
        <v>157</v>
      </c>
      <c r="B87" s="9" t="s">
        <v>65</v>
      </c>
      <c r="C87" s="9" t="s">
        <v>68</v>
      </c>
      <c r="D87" s="9" t="s">
        <v>12</v>
      </c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29" t="s">
        <v>158</v>
      </c>
      <c r="B88" s="9" t="s">
        <v>106</v>
      </c>
      <c r="C88" s="9" t="s">
        <v>74</v>
      </c>
      <c r="D88" s="32">
        <f>E85/E2</f>
        <v>9.82707226659533</v>
      </c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15" customFormat="1" ht="31.5">
      <c r="A89" s="29" t="s">
        <v>159</v>
      </c>
      <c r="B89" s="9" t="s">
        <v>104</v>
      </c>
      <c r="C89" s="9" t="s">
        <v>68</v>
      </c>
      <c r="D89" s="9" t="s">
        <v>5</v>
      </c>
      <c r="E89" s="14">
        <v>17804.03</v>
      </c>
      <c r="F89" s="27" t="s">
        <v>330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>
      <c r="A90" s="29" t="s">
        <v>160</v>
      </c>
      <c r="B90" s="9" t="s">
        <v>105</v>
      </c>
      <c r="C90" s="9" t="s">
        <v>68</v>
      </c>
      <c r="D90" s="9" t="s">
        <v>20</v>
      </c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>
      <c r="A91" s="29" t="s">
        <v>161</v>
      </c>
      <c r="B91" s="9" t="s">
        <v>65</v>
      </c>
      <c r="C91" s="9" t="s">
        <v>68</v>
      </c>
      <c r="D91" s="9" t="s">
        <v>12</v>
      </c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29" t="s">
        <v>162</v>
      </c>
      <c r="B92" s="9" t="s">
        <v>106</v>
      </c>
      <c r="C92" s="9" t="s">
        <v>74</v>
      </c>
      <c r="D92" s="32">
        <f>E89/E2</f>
        <v>22.68000407638119</v>
      </c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28" customFormat="1" ht="47.25">
      <c r="A93" s="25" t="s">
        <v>164</v>
      </c>
      <c r="B93" s="26" t="s">
        <v>102</v>
      </c>
      <c r="C93" s="26" t="s">
        <v>68</v>
      </c>
      <c r="D93" s="26" t="s">
        <v>26</v>
      </c>
      <c r="E93" s="14"/>
      <c r="F93" s="9" t="s">
        <v>329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2" s="15" customFormat="1" ht="15.75">
      <c r="A94" s="29" t="s">
        <v>165</v>
      </c>
      <c r="B94" s="9" t="s">
        <v>103</v>
      </c>
      <c r="C94" s="9" t="s">
        <v>74</v>
      </c>
      <c r="D94" s="9">
        <f>E95+E99</f>
        <v>1279.51</v>
      </c>
      <c r="E94" s="14"/>
      <c r="F94" s="9">
        <v>597.9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29" t="s">
        <v>166</v>
      </c>
      <c r="B95" s="9" t="s">
        <v>104</v>
      </c>
      <c r="C95" s="9" t="s">
        <v>68</v>
      </c>
      <c r="D95" s="9" t="s">
        <v>9</v>
      </c>
      <c r="E95" s="14">
        <v>956.64</v>
      </c>
      <c r="F95" s="42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29" t="s">
        <v>167</v>
      </c>
      <c r="B96" s="9" t="s">
        <v>105</v>
      </c>
      <c r="C96" s="9" t="s">
        <v>68</v>
      </c>
      <c r="D96" s="9" t="s">
        <v>27</v>
      </c>
      <c r="E96" s="14"/>
      <c r="F96" s="42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29" t="s">
        <v>168</v>
      </c>
      <c r="B97" s="9" t="s">
        <v>65</v>
      </c>
      <c r="C97" s="9" t="s">
        <v>68</v>
      </c>
      <c r="D97" s="9" t="s">
        <v>163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31.5">
      <c r="A98" s="29" t="s">
        <v>169</v>
      </c>
      <c r="B98" s="9" t="s">
        <v>106</v>
      </c>
      <c r="C98" s="9" t="s">
        <v>74</v>
      </c>
      <c r="D98" s="32">
        <f>E95/E2</f>
        <v>1.2186341575266557</v>
      </c>
      <c r="E98" s="14"/>
      <c r="F98" s="9" t="s">
        <v>329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15" customFormat="1" ht="31.5">
      <c r="A99" s="29" t="s">
        <v>170</v>
      </c>
      <c r="B99" s="9" t="s">
        <v>104</v>
      </c>
      <c r="C99" s="9" t="s">
        <v>68</v>
      </c>
      <c r="D99" s="9" t="s">
        <v>8</v>
      </c>
      <c r="E99" s="14">
        <v>322.87</v>
      </c>
      <c r="F99" s="9">
        <f>F94</f>
        <v>597.9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>
      <c r="A100" s="29" t="s">
        <v>171</v>
      </c>
      <c r="B100" s="9" t="s">
        <v>105</v>
      </c>
      <c r="C100" s="9" t="s">
        <v>68</v>
      </c>
      <c r="D100" s="9" t="s">
        <v>28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15.75">
      <c r="A101" s="29" t="s">
        <v>172</v>
      </c>
      <c r="B101" s="9" t="s">
        <v>65</v>
      </c>
      <c r="C101" s="9" t="s">
        <v>68</v>
      </c>
      <c r="D101" s="9" t="s">
        <v>163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29" t="s">
        <v>173</v>
      </c>
      <c r="B102" s="9" t="s">
        <v>106</v>
      </c>
      <c r="C102" s="9" t="s">
        <v>74</v>
      </c>
      <c r="D102" s="32">
        <f>E99/E2</f>
        <v>0.41129412364173706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28" customFormat="1" ht="63">
      <c r="A103" s="25" t="s">
        <v>174</v>
      </c>
      <c r="B103" s="26" t="s">
        <v>102</v>
      </c>
      <c r="C103" s="26" t="s">
        <v>68</v>
      </c>
      <c r="D103" s="26" t="s">
        <v>29</v>
      </c>
      <c r="E103" s="14"/>
      <c r="F103" s="14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s="15" customFormat="1" ht="15.75">
      <c r="A104" s="29" t="s">
        <v>175</v>
      </c>
      <c r="B104" s="9" t="s">
        <v>103</v>
      </c>
      <c r="C104" s="9" t="s">
        <v>74</v>
      </c>
      <c r="D104" s="9">
        <f>E105+E109+E113+E117+E121+E125+E129+E133+E137+E141+E145+E149+E153+E154</f>
        <v>143208.54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29" t="s">
        <v>176</v>
      </c>
      <c r="B105" s="9" t="s">
        <v>104</v>
      </c>
      <c r="C105" s="9" t="s">
        <v>68</v>
      </c>
      <c r="D105" s="9" t="s">
        <v>30</v>
      </c>
      <c r="E105" s="14">
        <f>113.2+272.4</f>
        <v>385.59999999999997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29" t="s">
        <v>177</v>
      </c>
      <c r="B106" s="9" t="s">
        <v>105</v>
      </c>
      <c r="C106" s="9" t="s">
        <v>68</v>
      </c>
      <c r="D106" s="9" t="s">
        <v>25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29" t="s">
        <v>178</v>
      </c>
      <c r="B107" s="9" t="s">
        <v>65</v>
      </c>
      <c r="C107" s="9" t="s">
        <v>68</v>
      </c>
      <c r="D107" s="9" t="s">
        <v>12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29" t="s">
        <v>179</v>
      </c>
      <c r="B108" s="9" t="s">
        <v>106</v>
      </c>
      <c r="C108" s="9" t="s">
        <v>74</v>
      </c>
      <c r="D108" s="32">
        <f>E105/E2</f>
        <v>0.4912039337078508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ht="31.5">
      <c r="A109" s="29" t="s">
        <v>180</v>
      </c>
      <c r="B109" s="9" t="s">
        <v>104</v>
      </c>
      <c r="C109" s="9" t="s">
        <v>68</v>
      </c>
      <c r="D109" s="9" t="s">
        <v>31</v>
      </c>
      <c r="E109" s="14">
        <v>866.65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ht="15.75">
      <c r="A110" s="29" t="s">
        <v>181</v>
      </c>
      <c r="B110" s="9" t="s">
        <v>105</v>
      </c>
      <c r="C110" s="9" t="s">
        <v>68</v>
      </c>
      <c r="D110" s="9" t="s">
        <v>32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15.75">
      <c r="A111" s="29" t="s">
        <v>182</v>
      </c>
      <c r="B111" s="9" t="s">
        <v>65</v>
      </c>
      <c r="C111" s="9" t="s">
        <v>68</v>
      </c>
      <c r="D111" s="9" t="s">
        <v>12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29" t="s">
        <v>183</v>
      </c>
      <c r="B112" s="9" t="s">
        <v>106</v>
      </c>
      <c r="C112" s="9" t="s">
        <v>74</v>
      </c>
      <c r="D112" s="32">
        <f>E109/E2</f>
        <v>1.1039986751761124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31.5">
      <c r="A113" s="29" t="s">
        <v>184</v>
      </c>
      <c r="B113" s="9" t="s">
        <v>104</v>
      </c>
      <c r="C113" s="9" t="s">
        <v>68</v>
      </c>
      <c r="D113" s="9" t="s">
        <v>3</v>
      </c>
      <c r="E113" s="14">
        <f>165.79+456.17</f>
        <v>621.96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29" t="s">
        <v>185</v>
      </c>
      <c r="B114" s="9" t="s">
        <v>105</v>
      </c>
      <c r="C114" s="9" t="s">
        <v>68</v>
      </c>
      <c r="D114" s="9" t="s">
        <v>33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15.75">
      <c r="A115" s="29" t="s">
        <v>186</v>
      </c>
      <c r="B115" s="9" t="s">
        <v>65</v>
      </c>
      <c r="C115" s="9" t="s">
        <v>68</v>
      </c>
      <c r="D115" s="9" t="s">
        <v>12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29" t="s">
        <v>187</v>
      </c>
      <c r="B116" s="9" t="s">
        <v>106</v>
      </c>
      <c r="C116" s="9" t="s">
        <v>74</v>
      </c>
      <c r="D116" s="32">
        <f>E113/E2</f>
        <v>0.7922956395459931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31.5">
      <c r="A117" s="29" t="s">
        <v>188</v>
      </c>
      <c r="B117" s="9" t="s">
        <v>104</v>
      </c>
      <c r="C117" s="9" t="s">
        <v>68</v>
      </c>
      <c r="D117" s="9" t="s">
        <v>2</v>
      </c>
      <c r="E117" s="14">
        <f>290.14+8063.89</f>
        <v>8354.03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29" t="s">
        <v>189</v>
      </c>
      <c r="B118" s="9" t="s">
        <v>105</v>
      </c>
      <c r="C118" s="9" t="s">
        <v>68</v>
      </c>
      <c r="D118" s="9" t="s">
        <v>34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>
      <c r="A119" s="29" t="s">
        <v>190</v>
      </c>
      <c r="B119" s="9" t="s">
        <v>65</v>
      </c>
      <c r="C119" s="9" t="s">
        <v>68</v>
      </c>
      <c r="D119" s="9" t="s">
        <v>12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29" t="s">
        <v>191</v>
      </c>
      <c r="B120" s="9" t="s">
        <v>106</v>
      </c>
      <c r="C120" s="9" t="s">
        <v>74</v>
      </c>
      <c r="D120" s="32">
        <f>E117/E2</f>
        <v>10.641940866995325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47.25">
      <c r="A121" s="29" t="s">
        <v>192</v>
      </c>
      <c r="B121" s="9" t="s">
        <v>104</v>
      </c>
      <c r="C121" s="9" t="s">
        <v>68</v>
      </c>
      <c r="D121" s="9" t="s">
        <v>35</v>
      </c>
      <c r="E121" s="14">
        <v>4304.01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29" t="s">
        <v>193</v>
      </c>
      <c r="B122" s="9" t="s">
        <v>105</v>
      </c>
      <c r="C122" s="9" t="s">
        <v>68</v>
      </c>
      <c r="D122" s="9" t="s">
        <v>36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15.75">
      <c r="A123" s="29" t="s">
        <v>194</v>
      </c>
      <c r="B123" s="9" t="s">
        <v>65</v>
      </c>
      <c r="C123" s="9" t="s">
        <v>68</v>
      </c>
      <c r="D123" s="9" t="s">
        <v>12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29" t="s">
        <v>195</v>
      </c>
      <c r="B124" s="9" t="s">
        <v>106</v>
      </c>
      <c r="C124" s="9" t="s">
        <v>74</v>
      </c>
      <c r="D124" s="32">
        <f>E121/E2</f>
        <v>5.482745442733214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31.5">
      <c r="A125" s="29" t="s">
        <v>196</v>
      </c>
      <c r="B125" s="9" t="s">
        <v>104</v>
      </c>
      <c r="C125" s="9" t="s">
        <v>68</v>
      </c>
      <c r="D125" s="9" t="s">
        <v>37</v>
      </c>
      <c r="E125" s="14">
        <v>2673.74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29" t="s">
        <v>197</v>
      </c>
      <c r="B126" s="9" t="s">
        <v>105</v>
      </c>
      <c r="C126" s="9" t="s">
        <v>68</v>
      </c>
      <c r="D126" s="9" t="s">
        <v>38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15.75">
      <c r="A127" s="29" t="s">
        <v>198</v>
      </c>
      <c r="B127" s="9" t="s">
        <v>65</v>
      </c>
      <c r="C127" s="9" t="s">
        <v>68</v>
      </c>
      <c r="D127" s="9" t="s">
        <v>12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29" t="s">
        <v>199</v>
      </c>
      <c r="B128" s="9" t="s">
        <v>106</v>
      </c>
      <c r="C128" s="9" t="s">
        <v>74</v>
      </c>
      <c r="D128" s="32">
        <f>E125/E2</f>
        <v>3.4059948280913614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31.5">
      <c r="A129" s="29" t="s">
        <v>200</v>
      </c>
      <c r="B129" s="9" t="s">
        <v>104</v>
      </c>
      <c r="C129" s="9" t="s">
        <v>68</v>
      </c>
      <c r="D129" s="9" t="s">
        <v>39</v>
      </c>
      <c r="E129" s="14">
        <v>988.88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29" t="s">
        <v>201</v>
      </c>
      <c r="B130" s="9" t="s">
        <v>105</v>
      </c>
      <c r="C130" s="9" t="s">
        <v>68</v>
      </c>
      <c r="D130" s="9" t="s">
        <v>27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>
      <c r="A131" s="29" t="s">
        <v>202</v>
      </c>
      <c r="B131" s="9" t="s">
        <v>65</v>
      </c>
      <c r="C131" s="9" t="s">
        <v>68</v>
      </c>
      <c r="D131" s="9" t="s">
        <v>12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29" t="s">
        <v>203</v>
      </c>
      <c r="B132" s="9" t="s">
        <v>106</v>
      </c>
      <c r="C132" s="9" t="s">
        <v>74</v>
      </c>
      <c r="D132" s="32">
        <f>E129/E2</f>
        <v>1.259703698042063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31.5">
      <c r="A133" s="29" t="s">
        <v>204</v>
      </c>
      <c r="B133" s="9" t="s">
        <v>104</v>
      </c>
      <c r="C133" s="9" t="s">
        <v>68</v>
      </c>
      <c r="D133" s="9" t="s">
        <v>40</v>
      </c>
      <c r="E133" s="14">
        <v>708.08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29" t="s">
        <v>205</v>
      </c>
      <c r="B134" s="9" t="s">
        <v>105</v>
      </c>
      <c r="C134" s="9" t="s">
        <v>68</v>
      </c>
      <c r="D134" s="9" t="s">
        <v>34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15.75">
      <c r="A135" s="29" t="s">
        <v>206</v>
      </c>
      <c r="B135" s="9" t="s">
        <v>65</v>
      </c>
      <c r="C135" s="9" t="s">
        <v>68</v>
      </c>
      <c r="D135" s="9" t="s">
        <v>12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29" t="s">
        <v>207</v>
      </c>
      <c r="B136" s="9" t="s">
        <v>106</v>
      </c>
      <c r="C136" s="9" t="s">
        <v>74</v>
      </c>
      <c r="D136" s="32">
        <f>E133/E2</f>
        <v>0.9020012483917403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31.5">
      <c r="A137" s="29" t="s">
        <v>343</v>
      </c>
      <c r="B137" s="9" t="s">
        <v>104</v>
      </c>
      <c r="C137" s="9" t="s">
        <v>68</v>
      </c>
      <c r="D137" s="9" t="s">
        <v>325</v>
      </c>
      <c r="E137" s="14">
        <v>536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29" t="s">
        <v>344</v>
      </c>
      <c r="B138" s="9" t="s">
        <v>105</v>
      </c>
      <c r="C138" s="9" t="s">
        <v>68</v>
      </c>
      <c r="D138" s="9" t="s">
        <v>25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15.75">
      <c r="A139" s="29" t="s">
        <v>345</v>
      </c>
      <c r="B139" s="9" t="s">
        <v>65</v>
      </c>
      <c r="C139" s="9" t="s">
        <v>68</v>
      </c>
      <c r="D139" s="9" t="s">
        <v>12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29" t="s">
        <v>346</v>
      </c>
      <c r="B140" s="9" t="s">
        <v>106</v>
      </c>
      <c r="C140" s="9" t="s">
        <v>74</v>
      </c>
      <c r="D140" s="32">
        <f>E137/E2</f>
        <v>0.6827938497598757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31.5">
      <c r="A141" s="29" t="s">
        <v>347</v>
      </c>
      <c r="B141" s="9" t="s">
        <v>104</v>
      </c>
      <c r="C141" s="9" t="s">
        <v>68</v>
      </c>
      <c r="D141" s="32" t="s">
        <v>324</v>
      </c>
      <c r="E141" s="14">
        <v>0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29" t="s">
        <v>348</v>
      </c>
      <c r="B142" s="9" t="s">
        <v>105</v>
      </c>
      <c r="C142" s="9" t="s">
        <v>68</v>
      </c>
      <c r="D142" s="32" t="s">
        <v>34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15.75">
      <c r="A143" s="29" t="s">
        <v>349</v>
      </c>
      <c r="B143" s="9" t="s">
        <v>65</v>
      </c>
      <c r="C143" s="9" t="s">
        <v>68</v>
      </c>
      <c r="D143" s="32" t="s">
        <v>12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29" t="s">
        <v>350</v>
      </c>
      <c r="B144" s="9" t="s">
        <v>106</v>
      </c>
      <c r="C144" s="9" t="s">
        <v>74</v>
      </c>
      <c r="D144" s="32">
        <f>E141/E2</f>
        <v>0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31.5">
      <c r="A145" s="29" t="s">
        <v>351</v>
      </c>
      <c r="B145" s="9" t="s">
        <v>104</v>
      </c>
      <c r="C145" s="9" t="s">
        <v>68</v>
      </c>
      <c r="D145" s="32" t="s">
        <v>326</v>
      </c>
      <c r="E145" s="14">
        <v>13004.8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29" t="s">
        <v>352</v>
      </c>
      <c r="B146" s="9" t="s">
        <v>105</v>
      </c>
      <c r="C146" s="9" t="s">
        <v>68</v>
      </c>
      <c r="D146" s="32" t="s">
        <v>27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15.75">
      <c r="A147" s="29" t="s">
        <v>353</v>
      </c>
      <c r="B147" s="9" t="s">
        <v>65</v>
      </c>
      <c r="C147" s="9" t="s">
        <v>68</v>
      </c>
      <c r="D147" s="32" t="s">
        <v>12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29" t="s">
        <v>354</v>
      </c>
      <c r="B148" s="9" t="s">
        <v>106</v>
      </c>
      <c r="C148" s="9" t="s">
        <v>74</v>
      </c>
      <c r="D148" s="32">
        <f>E145/E2</f>
        <v>16.56641316671125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31.5">
      <c r="A149" s="29" t="s">
        <v>355</v>
      </c>
      <c r="B149" s="9" t="s">
        <v>104</v>
      </c>
      <c r="C149" s="9" t="s">
        <v>68</v>
      </c>
      <c r="D149" s="32" t="s">
        <v>323</v>
      </c>
      <c r="E149" s="14">
        <f>3732.51+32662.32</f>
        <v>36394.83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29" t="s">
        <v>356</v>
      </c>
      <c r="B150" s="9" t="s">
        <v>105</v>
      </c>
      <c r="C150" s="9" t="s">
        <v>68</v>
      </c>
      <c r="D150" s="32" t="s">
        <v>27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15.75">
      <c r="A151" s="29" t="s">
        <v>357</v>
      </c>
      <c r="B151" s="9" t="s">
        <v>65</v>
      </c>
      <c r="C151" s="9" t="s">
        <v>68</v>
      </c>
      <c r="D151" s="32" t="s">
        <v>12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29" t="s">
        <v>358</v>
      </c>
      <c r="B152" s="9" t="s">
        <v>106</v>
      </c>
      <c r="C152" s="9" t="s">
        <v>74</v>
      </c>
      <c r="D152" s="32">
        <f>E149/E2</f>
        <v>46.36225016241831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31.5">
      <c r="A153" s="29" t="s">
        <v>359</v>
      </c>
      <c r="B153" s="9" t="s">
        <v>104</v>
      </c>
      <c r="C153" s="9" t="s">
        <v>68</v>
      </c>
      <c r="D153" s="9" t="s">
        <v>320</v>
      </c>
      <c r="E153" s="40">
        <f>74369.96</f>
        <v>74369.96</v>
      </c>
      <c r="F153" s="33">
        <v>10.94</v>
      </c>
      <c r="G153" s="3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29" t="s">
        <v>360</v>
      </c>
      <c r="B154" s="9" t="s">
        <v>105</v>
      </c>
      <c r="C154" s="9" t="s">
        <v>68</v>
      </c>
      <c r="D154" s="9" t="s">
        <v>27</v>
      </c>
      <c r="E154" s="14">
        <v>0</v>
      </c>
      <c r="F154" s="35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15.75">
      <c r="A155" s="29" t="s">
        <v>361</v>
      </c>
      <c r="B155" s="9" t="s">
        <v>65</v>
      </c>
      <c r="C155" s="9" t="s">
        <v>68</v>
      </c>
      <c r="D155" s="9" t="s">
        <v>377</v>
      </c>
      <c r="E155" s="14"/>
      <c r="F155" s="35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29" t="s">
        <v>362</v>
      </c>
      <c r="B156" s="9" t="s">
        <v>106</v>
      </c>
      <c r="C156" s="9" t="s">
        <v>74</v>
      </c>
      <c r="D156" s="32">
        <f>E153/F153</f>
        <v>6797.9853747714815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47.25">
      <c r="A157" s="25" t="s">
        <v>208</v>
      </c>
      <c r="B157" s="26" t="s">
        <v>102</v>
      </c>
      <c r="C157" s="26" t="s">
        <v>68</v>
      </c>
      <c r="D157" s="26" t="s">
        <v>41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29" t="s">
        <v>209</v>
      </c>
      <c r="B158" s="9" t="s">
        <v>103</v>
      </c>
      <c r="C158" s="9" t="s">
        <v>74</v>
      </c>
      <c r="D158" s="9">
        <f>E159+E163+E167+E171+E175+E179+E183+E187+E191</f>
        <v>22163.549999999996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29" t="s">
        <v>210</v>
      </c>
      <c r="B159" s="9" t="s">
        <v>104</v>
      </c>
      <c r="C159" s="9" t="s">
        <v>68</v>
      </c>
      <c r="D159" s="9" t="s">
        <v>42</v>
      </c>
      <c r="E159" s="14">
        <f>2148.43+3381.93</f>
        <v>5530.36</v>
      </c>
      <c r="F159" s="36">
        <v>1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29" t="s">
        <v>211</v>
      </c>
      <c r="B160" s="9" t="s">
        <v>105</v>
      </c>
      <c r="C160" s="9" t="s">
        <v>68</v>
      </c>
      <c r="D160" s="9" t="s">
        <v>43</v>
      </c>
      <c r="E160" s="14"/>
      <c r="F160" s="14" t="s">
        <v>368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29" t="s">
        <v>212</v>
      </c>
      <c r="B161" s="9" t="s">
        <v>65</v>
      </c>
      <c r="C161" s="9" t="s">
        <v>68</v>
      </c>
      <c r="D161" s="9" t="s">
        <v>22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29" t="s">
        <v>213</v>
      </c>
      <c r="B162" s="9" t="s">
        <v>106</v>
      </c>
      <c r="C162" s="9" t="s">
        <v>74</v>
      </c>
      <c r="D162" s="32">
        <f>E159/F159</f>
        <v>5530.36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29" t="s">
        <v>214</v>
      </c>
      <c r="B163" s="9" t="s">
        <v>104</v>
      </c>
      <c r="C163" s="9" t="s">
        <v>68</v>
      </c>
      <c r="D163" s="9" t="s">
        <v>44</v>
      </c>
      <c r="E163" s="14">
        <v>1389.77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29" t="s">
        <v>215</v>
      </c>
      <c r="B164" s="9" t="s">
        <v>105</v>
      </c>
      <c r="C164" s="9" t="s">
        <v>68</v>
      </c>
      <c r="D164" s="9" t="s">
        <v>27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29" t="s">
        <v>216</v>
      </c>
      <c r="B165" s="9" t="s">
        <v>65</v>
      </c>
      <c r="C165" s="9" t="s">
        <v>68</v>
      </c>
      <c r="D165" s="9" t="s">
        <v>12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29" t="s">
        <v>217</v>
      </c>
      <c r="B166" s="9" t="s">
        <v>106</v>
      </c>
      <c r="C166" s="9" t="s">
        <v>74</v>
      </c>
      <c r="D166" s="32">
        <f>E163/E2</f>
        <v>1.770385090635788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31.5">
      <c r="A167" s="29" t="s">
        <v>218</v>
      </c>
      <c r="B167" s="9" t="s">
        <v>104</v>
      </c>
      <c r="C167" s="9" t="s">
        <v>68</v>
      </c>
      <c r="D167" s="9" t="s">
        <v>45</v>
      </c>
      <c r="E167" s="14">
        <v>51.83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29" t="s">
        <v>219</v>
      </c>
      <c r="B168" s="9" t="s">
        <v>105</v>
      </c>
      <c r="C168" s="9" t="s">
        <v>68</v>
      </c>
      <c r="D168" s="9" t="s">
        <v>27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15.75">
      <c r="A169" s="29" t="s">
        <v>220</v>
      </c>
      <c r="B169" s="9" t="s">
        <v>65</v>
      </c>
      <c r="C169" s="9" t="s">
        <v>68</v>
      </c>
      <c r="D169" s="9" t="s">
        <v>12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29" t="s">
        <v>221</v>
      </c>
      <c r="B170" s="9" t="s">
        <v>106</v>
      </c>
      <c r="C170" s="9" t="s">
        <v>74</v>
      </c>
      <c r="D170" s="32">
        <f>E167/E2</f>
        <v>0.06602463662883275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31.5">
      <c r="A171" s="29" t="s">
        <v>222</v>
      </c>
      <c r="B171" s="9" t="s">
        <v>104</v>
      </c>
      <c r="C171" s="9" t="s">
        <v>68</v>
      </c>
      <c r="D171" s="9" t="s">
        <v>46</v>
      </c>
      <c r="E171" s="14">
        <f>2599.1+3941.86</f>
        <v>6540.96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29" t="s">
        <v>223</v>
      </c>
      <c r="B172" s="9" t="s">
        <v>105</v>
      </c>
      <c r="C172" s="9" t="s">
        <v>68</v>
      </c>
      <c r="D172" s="9" t="s">
        <v>27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15.75">
      <c r="A173" s="29" t="s">
        <v>224</v>
      </c>
      <c r="B173" s="9" t="s">
        <v>65</v>
      </c>
      <c r="C173" s="9" t="s">
        <v>68</v>
      </c>
      <c r="D173" s="9" t="s">
        <v>12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29" t="s">
        <v>225</v>
      </c>
      <c r="B174" s="9" t="s">
        <v>106</v>
      </c>
      <c r="C174" s="9" t="s">
        <v>74</v>
      </c>
      <c r="D174" s="32">
        <f>E171/E2</f>
        <v>8.332326976726412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31.5">
      <c r="A175" s="29" t="s">
        <v>226</v>
      </c>
      <c r="B175" s="9" t="s">
        <v>104</v>
      </c>
      <c r="C175" s="9" t="s">
        <v>68</v>
      </c>
      <c r="D175" s="9" t="s">
        <v>313</v>
      </c>
      <c r="E175" s="14">
        <f>1418.7+699.68+1078.81</f>
        <v>3197.19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29" t="s">
        <v>227</v>
      </c>
      <c r="B176" s="9" t="s">
        <v>105</v>
      </c>
      <c r="C176" s="9" t="s">
        <v>68</v>
      </c>
      <c r="D176" s="9" t="s">
        <v>27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15.75">
      <c r="A177" s="29" t="s">
        <v>229</v>
      </c>
      <c r="B177" s="9" t="s">
        <v>65</v>
      </c>
      <c r="C177" s="9" t="s">
        <v>68</v>
      </c>
      <c r="D177" s="9" t="s">
        <v>12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29" t="s">
        <v>230</v>
      </c>
      <c r="B178" s="9" t="s">
        <v>106</v>
      </c>
      <c r="C178" s="9" t="s">
        <v>74</v>
      </c>
      <c r="D178" s="32">
        <f>E175/E2</f>
        <v>4.072801620361524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31.5">
      <c r="A179" s="29" t="s">
        <v>231</v>
      </c>
      <c r="B179" s="9" t="s">
        <v>104</v>
      </c>
      <c r="C179" s="9" t="s">
        <v>68</v>
      </c>
      <c r="D179" s="9" t="s">
        <v>47</v>
      </c>
      <c r="E179" s="14">
        <v>1147.76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29" t="s">
        <v>228</v>
      </c>
      <c r="B180" s="9" t="s">
        <v>105</v>
      </c>
      <c r="C180" s="9" t="s">
        <v>68</v>
      </c>
      <c r="D180" s="9" t="s">
        <v>27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15.75">
      <c r="A181" s="29" t="s">
        <v>232</v>
      </c>
      <c r="B181" s="9" t="s">
        <v>65</v>
      </c>
      <c r="C181" s="9" t="s">
        <v>68</v>
      </c>
      <c r="D181" s="9" t="s">
        <v>12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29" t="s">
        <v>233</v>
      </c>
      <c r="B182" s="9" t="s">
        <v>106</v>
      </c>
      <c r="C182" s="9" t="s">
        <v>74</v>
      </c>
      <c r="D182" s="32">
        <f>E179/E2</f>
        <v>1.462096024254468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31.5">
      <c r="A183" s="29" t="s">
        <v>234</v>
      </c>
      <c r="B183" s="9" t="s">
        <v>104</v>
      </c>
      <c r="C183" s="9" t="s">
        <v>68</v>
      </c>
      <c r="D183" s="9" t="s">
        <v>48</v>
      </c>
      <c r="E183" s="14">
        <v>402.25</v>
      </c>
      <c r="F183" s="14" t="s">
        <v>321</v>
      </c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29" t="s">
        <v>235</v>
      </c>
      <c r="B184" s="9" t="s">
        <v>105</v>
      </c>
      <c r="C184" s="9" t="s">
        <v>68</v>
      </c>
      <c r="D184" s="9" t="s">
        <v>27</v>
      </c>
      <c r="E184" s="14"/>
      <c r="F184" s="14" t="s">
        <v>12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15.75">
      <c r="A185" s="29" t="s">
        <v>236</v>
      </c>
      <c r="B185" s="9" t="s">
        <v>65</v>
      </c>
      <c r="C185" s="9" t="s">
        <v>68</v>
      </c>
      <c r="D185" s="9" t="s">
        <v>12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29" t="s">
        <v>237</v>
      </c>
      <c r="B186" s="9" t="s">
        <v>106</v>
      </c>
      <c r="C186" s="9" t="s">
        <v>74</v>
      </c>
      <c r="D186" s="32">
        <f>E183/E2</f>
        <v>0.5124138546005783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31.5">
      <c r="A187" s="29" t="s">
        <v>238</v>
      </c>
      <c r="B187" s="9" t="s">
        <v>104</v>
      </c>
      <c r="C187" s="9" t="s">
        <v>68</v>
      </c>
      <c r="D187" s="9" t="s">
        <v>49</v>
      </c>
      <c r="E187" s="14">
        <f>3767.18+136.25</f>
        <v>3903.43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29" t="s">
        <v>239</v>
      </c>
      <c r="B188" s="9" t="s">
        <v>105</v>
      </c>
      <c r="C188" s="9" t="s">
        <v>68</v>
      </c>
      <c r="D188" s="9" t="s">
        <v>27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15.75">
      <c r="A189" s="29" t="s">
        <v>240</v>
      </c>
      <c r="B189" s="9" t="s">
        <v>65</v>
      </c>
      <c r="C189" s="9" t="s">
        <v>68</v>
      </c>
      <c r="D189" s="9" t="s">
        <v>12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29" t="s">
        <v>241</v>
      </c>
      <c r="B190" s="9" t="s">
        <v>106</v>
      </c>
      <c r="C190" s="9" t="s">
        <v>74</v>
      </c>
      <c r="D190" s="32">
        <f>E187/E2</f>
        <v>4.972458949567521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31.5">
      <c r="A191" s="29"/>
      <c r="B191" s="9" t="s">
        <v>104</v>
      </c>
      <c r="C191" s="9" t="s">
        <v>68</v>
      </c>
      <c r="D191" s="32" t="s">
        <v>367</v>
      </c>
      <c r="E191" s="14">
        <v>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29"/>
      <c r="B192" s="9" t="s">
        <v>105</v>
      </c>
      <c r="C192" s="9" t="s">
        <v>68</v>
      </c>
      <c r="D192" s="32" t="s">
        <v>27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15.75">
      <c r="A193" s="29"/>
      <c r="B193" s="9" t="s">
        <v>65</v>
      </c>
      <c r="C193" s="9" t="s">
        <v>68</v>
      </c>
      <c r="D193" s="32" t="s">
        <v>12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29"/>
      <c r="B194" s="9" t="s">
        <v>106</v>
      </c>
      <c r="C194" s="9" t="s">
        <v>74</v>
      </c>
      <c r="D194" s="32">
        <f>E191/E2</f>
        <v>0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47.25">
      <c r="A195" s="25" t="s">
        <v>276</v>
      </c>
      <c r="B195" s="26" t="s">
        <v>102</v>
      </c>
      <c r="C195" s="26" t="s">
        <v>68</v>
      </c>
      <c r="D195" s="26" t="s">
        <v>50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8.75">
      <c r="A196" s="29" t="s">
        <v>242</v>
      </c>
      <c r="B196" s="9" t="s">
        <v>103</v>
      </c>
      <c r="C196" s="9" t="s">
        <v>74</v>
      </c>
      <c r="D196" s="9">
        <f>E197+E201+E205+E209+E213+E217+E221+E225+E229+E233</f>
        <v>255206.28999999998</v>
      </c>
      <c r="E196" s="14"/>
      <c r="F196" s="37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29" t="s">
        <v>243</v>
      </c>
      <c r="B197" s="9" t="s">
        <v>104</v>
      </c>
      <c r="C197" s="9" t="s">
        <v>68</v>
      </c>
      <c r="D197" s="9" t="s">
        <v>51</v>
      </c>
      <c r="E197" s="14">
        <v>0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29" t="s">
        <v>272</v>
      </c>
      <c r="B198" s="9" t="s">
        <v>105</v>
      </c>
      <c r="C198" s="9" t="s">
        <v>68</v>
      </c>
      <c r="D198" s="9" t="s">
        <v>27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29" t="s">
        <v>244</v>
      </c>
      <c r="B199" s="9" t="s">
        <v>65</v>
      </c>
      <c r="C199" s="9" t="s">
        <v>68</v>
      </c>
      <c r="D199" s="9" t="s">
        <v>12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29" t="s">
        <v>245</v>
      </c>
      <c r="B200" s="9" t="s">
        <v>106</v>
      </c>
      <c r="C200" s="9" t="s">
        <v>74</v>
      </c>
      <c r="D200" s="9">
        <v>0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29" t="s">
        <v>246</v>
      </c>
      <c r="B201" s="9" t="s">
        <v>104</v>
      </c>
      <c r="C201" s="9" t="s">
        <v>68</v>
      </c>
      <c r="D201" s="9" t="s">
        <v>53</v>
      </c>
      <c r="E201" s="14">
        <v>4717.67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29" t="s">
        <v>247</v>
      </c>
      <c r="B202" s="9" t="s">
        <v>105</v>
      </c>
      <c r="C202" s="9" t="s">
        <v>68</v>
      </c>
      <c r="D202" s="9" t="s">
        <v>27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29" t="s">
        <v>248</v>
      </c>
      <c r="B203" s="9" t="s">
        <v>65</v>
      </c>
      <c r="C203" s="9" t="s">
        <v>68</v>
      </c>
      <c r="D203" s="9" t="s">
        <v>12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29" t="s">
        <v>249</v>
      </c>
      <c r="B204" s="9" t="s">
        <v>106</v>
      </c>
      <c r="C204" s="9" t="s">
        <v>74</v>
      </c>
      <c r="D204" s="32">
        <f>E201/E2</f>
        <v>6.009694144023643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29" t="s">
        <v>250</v>
      </c>
      <c r="B205" s="9" t="s">
        <v>104</v>
      </c>
      <c r="C205" s="9" t="s">
        <v>68</v>
      </c>
      <c r="D205" s="9" t="s">
        <v>52</v>
      </c>
      <c r="E205" s="14">
        <v>1885.19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29" t="s">
        <v>251</v>
      </c>
      <c r="B206" s="9" t="s">
        <v>105</v>
      </c>
      <c r="C206" s="9" t="s">
        <v>68</v>
      </c>
      <c r="D206" s="9" t="s">
        <v>27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29" t="s">
        <v>252</v>
      </c>
      <c r="B207" s="9" t="s">
        <v>65</v>
      </c>
      <c r="C207" s="9" t="s">
        <v>68</v>
      </c>
      <c r="D207" s="9" t="s">
        <v>12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29" t="s">
        <v>253</v>
      </c>
      <c r="B208" s="9" t="s">
        <v>106</v>
      </c>
      <c r="C208" s="9" t="s">
        <v>74</v>
      </c>
      <c r="D208" s="9">
        <v>0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29" t="s">
        <v>254</v>
      </c>
      <c r="B209" s="9" t="s">
        <v>104</v>
      </c>
      <c r="C209" s="9" t="s">
        <v>68</v>
      </c>
      <c r="D209" s="9" t="s">
        <v>277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29" t="s">
        <v>255</v>
      </c>
      <c r="B210" s="9" t="s">
        <v>105</v>
      </c>
      <c r="C210" s="9" t="s">
        <v>68</v>
      </c>
      <c r="D210" s="9" t="s">
        <v>27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29" t="s">
        <v>256</v>
      </c>
      <c r="B211" s="9" t="s">
        <v>65</v>
      </c>
      <c r="C211" s="9" t="s">
        <v>68</v>
      </c>
      <c r="D211" s="9" t="s">
        <v>12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29" t="s">
        <v>257</v>
      </c>
      <c r="B212" s="9" t="s">
        <v>106</v>
      </c>
      <c r="C212" s="9" t="s">
        <v>74</v>
      </c>
      <c r="D212" s="9">
        <v>0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31.5">
      <c r="A213" s="29" t="s">
        <v>258</v>
      </c>
      <c r="B213" s="9" t="s">
        <v>104</v>
      </c>
      <c r="C213" s="9" t="s">
        <v>68</v>
      </c>
      <c r="D213" s="9" t="s">
        <v>327</v>
      </c>
      <c r="E213" s="14">
        <v>25141.51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29" t="s">
        <v>259</v>
      </c>
      <c r="B214" s="9" t="s">
        <v>105</v>
      </c>
      <c r="C214" s="9" t="s">
        <v>68</v>
      </c>
      <c r="D214" s="9" t="s">
        <v>27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15.75">
      <c r="A215" s="29" t="s">
        <v>260</v>
      </c>
      <c r="B215" s="9" t="s">
        <v>65</v>
      </c>
      <c r="C215" s="9" t="s">
        <v>68</v>
      </c>
      <c r="D215" s="9" t="s">
        <v>12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29" t="s">
        <v>261</v>
      </c>
      <c r="B216" s="9" t="s">
        <v>106</v>
      </c>
      <c r="C216" s="9" t="s">
        <v>74</v>
      </c>
      <c r="D216" s="32">
        <f>E213/E2</f>
        <v>32.02699328670972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31.5">
      <c r="A217" s="29" t="s">
        <v>262</v>
      </c>
      <c r="B217" s="9" t="s">
        <v>104</v>
      </c>
      <c r="C217" s="9" t="s">
        <v>68</v>
      </c>
      <c r="D217" s="9" t="s">
        <v>1</v>
      </c>
      <c r="E217" s="14">
        <v>220427.54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29" t="s">
        <v>263</v>
      </c>
      <c r="B218" s="9" t="s">
        <v>105</v>
      </c>
      <c r="C218" s="9" t="s">
        <v>68</v>
      </c>
      <c r="D218" s="9" t="s">
        <v>27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15.75">
      <c r="A219" s="29" t="s">
        <v>264</v>
      </c>
      <c r="B219" s="9" t="s">
        <v>65</v>
      </c>
      <c r="C219" s="9" t="s">
        <v>68</v>
      </c>
      <c r="D219" s="9" t="s">
        <v>12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29" t="s">
        <v>265</v>
      </c>
      <c r="B220" s="9" t="s">
        <v>106</v>
      </c>
      <c r="C220" s="9" t="s">
        <v>74</v>
      </c>
      <c r="D220" s="32">
        <f>E217/E2</f>
        <v>280.7958369957071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31.5">
      <c r="A221" s="29" t="s">
        <v>266</v>
      </c>
      <c r="B221" s="9" t="s">
        <v>104</v>
      </c>
      <c r="C221" s="9" t="s">
        <v>68</v>
      </c>
      <c r="D221" s="9" t="s">
        <v>0</v>
      </c>
      <c r="E221" s="14">
        <v>0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29" t="s">
        <v>267</v>
      </c>
      <c r="B222" s="9" t="s">
        <v>105</v>
      </c>
      <c r="C222" s="9" t="s">
        <v>68</v>
      </c>
      <c r="D222" s="9" t="s">
        <v>27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15.75">
      <c r="A223" s="29" t="s">
        <v>268</v>
      </c>
      <c r="B223" s="9" t="s">
        <v>65</v>
      </c>
      <c r="C223" s="9" t="s">
        <v>68</v>
      </c>
      <c r="D223" s="9" t="s">
        <v>12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29" t="s">
        <v>269</v>
      </c>
      <c r="B224" s="9" t="s">
        <v>106</v>
      </c>
      <c r="C224" s="9" t="s">
        <v>74</v>
      </c>
      <c r="D224" s="32">
        <f>E221/E2</f>
        <v>0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31.5">
      <c r="A225" s="29" t="s">
        <v>271</v>
      </c>
      <c r="B225" s="9" t="s">
        <v>104</v>
      </c>
      <c r="C225" s="9" t="s">
        <v>68</v>
      </c>
      <c r="D225" s="9" t="s">
        <v>54</v>
      </c>
      <c r="E225" s="14">
        <f>2349.61</f>
        <v>2349.61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29" t="s">
        <v>273</v>
      </c>
      <c r="B226" s="9" t="s">
        <v>105</v>
      </c>
      <c r="C226" s="9" t="s">
        <v>68</v>
      </c>
      <c r="D226" s="9" t="s">
        <v>27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15.75">
      <c r="A227" s="29" t="s">
        <v>274</v>
      </c>
      <c r="B227" s="9" t="s">
        <v>65</v>
      </c>
      <c r="C227" s="9" t="s">
        <v>68</v>
      </c>
      <c r="D227" s="9" t="s">
        <v>12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29" t="s">
        <v>275</v>
      </c>
      <c r="B228" s="9" t="s">
        <v>106</v>
      </c>
      <c r="C228" s="9" t="s">
        <v>74</v>
      </c>
      <c r="D228" s="32">
        <f>E225/E2</f>
        <v>2.9930956293550404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31.5">
      <c r="A229" s="29" t="s">
        <v>278</v>
      </c>
      <c r="B229" s="9" t="s">
        <v>104</v>
      </c>
      <c r="C229" s="9" t="s">
        <v>68</v>
      </c>
      <c r="D229" s="9" t="s">
        <v>55</v>
      </c>
      <c r="E229" s="14">
        <v>0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29" t="s">
        <v>279</v>
      </c>
      <c r="B230" s="9" t="s">
        <v>105</v>
      </c>
      <c r="C230" s="9" t="s">
        <v>68</v>
      </c>
      <c r="D230" s="9" t="s">
        <v>27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15.75">
      <c r="A231" s="29" t="s">
        <v>280</v>
      </c>
      <c r="B231" s="9" t="s">
        <v>65</v>
      </c>
      <c r="C231" s="9" t="s">
        <v>68</v>
      </c>
      <c r="D231" s="9" t="s">
        <v>12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29" t="s">
        <v>281</v>
      </c>
      <c r="B232" s="9" t="s">
        <v>106</v>
      </c>
      <c r="C232" s="9" t="s">
        <v>74</v>
      </c>
      <c r="D232" s="32">
        <f>E229/E2</f>
        <v>0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31.5">
      <c r="A233" s="29" t="s">
        <v>363</v>
      </c>
      <c r="B233" s="9" t="s">
        <v>104</v>
      </c>
      <c r="C233" s="9" t="s">
        <v>68</v>
      </c>
      <c r="D233" s="9" t="s">
        <v>56</v>
      </c>
      <c r="E233" s="14">
        <v>684.77</v>
      </c>
      <c r="F233" s="14" t="s">
        <v>322</v>
      </c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29" t="s">
        <v>364</v>
      </c>
      <c r="B234" s="9" t="s">
        <v>105</v>
      </c>
      <c r="C234" s="9" t="s">
        <v>68</v>
      </c>
      <c r="D234" s="9" t="s">
        <v>27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15.75">
      <c r="A235" s="29" t="s">
        <v>365</v>
      </c>
      <c r="B235" s="9" t="s">
        <v>65</v>
      </c>
      <c r="C235" s="9" t="s">
        <v>68</v>
      </c>
      <c r="D235" s="9" t="s">
        <v>314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29" t="s">
        <v>366</v>
      </c>
      <c r="B236" s="9" t="s">
        <v>106</v>
      </c>
      <c r="C236" s="9" t="s">
        <v>74</v>
      </c>
      <c r="D236" s="32">
        <f>E233/E2</f>
        <v>0.8723073591419217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29"/>
      <c r="B237" s="26" t="s">
        <v>270</v>
      </c>
      <c r="C237" s="9" t="s">
        <v>74</v>
      </c>
      <c r="D237" s="38">
        <f>SUM(D84,D28,D34,D60,D66,D72,D78,D94,D104,D158,D196)</f>
        <v>473970.63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4" ht="15.75">
      <c r="A238" s="43" t="s">
        <v>282</v>
      </c>
      <c r="B238" s="43"/>
      <c r="C238" s="43"/>
      <c r="D238" s="43"/>
    </row>
    <row r="239" spans="1:5" ht="15.75">
      <c r="A239" s="7" t="s">
        <v>283</v>
      </c>
      <c r="B239" s="8" t="s">
        <v>284</v>
      </c>
      <c r="C239" s="8" t="s">
        <v>285</v>
      </c>
      <c r="D239" s="8">
        <v>5</v>
      </c>
      <c r="E239" s="3" t="s">
        <v>330</v>
      </c>
    </row>
    <row r="240" spans="1:5" ht="15.75">
      <c r="A240" s="7" t="s">
        <v>286</v>
      </c>
      <c r="B240" s="8" t="s">
        <v>287</v>
      </c>
      <c r="C240" s="8" t="s">
        <v>285</v>
      </c>
      <c r="D240" s="8">
        <v>5</v>
      </c>
      <c r="E240" s="3" t="s">
        <v>330</v>
      </c>
    </row>
    <row r="241" spans="1:5" ht="15.75">
      <c r="A241" s="7" t="s">
        <v>288</v>
      </c>
      <c r="B241" s="8" t="s">
        <v>289</v>
      </c>
      <c r="C241" s="8" t="s">
        <v>285</v>
      </c>
      <c r="D241" s="8">
        <v>0</v>
      </c>
      <c r="E241" s="3" t="s">
        <v>330</v>
      </c>
    </row>
    <row r="242" spans="1:5" ht="15.75">
      <c r="A242" s="7" t="s">
        <v>290</v>
      </c>
      <c r="B242" s="8" t="s">
        <v>291</v>
      </c>
      <c r="C242" s="8" t="s">
        <v>74</v>
      </c>
      <c r="D242" s="8">
        <v>-9380.96</v>
      </c>
      <c r="E242" s="3" t="s">
        <v>330</v>
      </c>
    </row>
    <row r="243" spans="1:4" ht="15.75">
      <c r="A243" s="43" t="s">
        <v>292</v>
      </c>
      <c r="B243" s="43"/>
      <c r="C243" s="43"/>
      <c r="D243" s="43"/>
    </row>
    <row r="244" spans="1:5" ht="31.5">
      <c r="A244" s="7" t="s">
        <v>293</v>
      </c>
      <c r="B244" s="8" t="s">
        <v>73</v>
      </c>
      <c r="C244" s="8" t="s">
        <v>74</v>
      </c>
      <c r="D244" s="8">
        <v>0</v>
      </c>
      <c r="E244" s="3" t="s">
        <v>370</v>
      </c>
    </row>
    <row r="245" spans="1:5" ht="31.5">
      <c r="A245" s="7" t="s">
        <v>294</v>
      </c>
      <c r="B245" s="8" t="s">
        <v>75</v>
      </c>
      <c r="C245" s="8" t="s">
        <v>74</v>
      </c>
      <c r="D245" s="8">
        <v>0</v>
      </c>
      <c r="E245" s="3" t="s">
        <v>370</v>
      </c>
    </row>
    <row r="246" spans="1:5" ht="31.5">
      <c r="A246" s="7" t="s">
        <v>295</v>
      </c>
      <c r="B246" s="8" t="s">
        <v>77</v>
      </c>
      <c r="C246" s="8" t="s">
        <v>74</v>
      </c>
      <c r="D246" s="8">
        <v>0</v>
      </c>
      <c r="E246" s="3" t="s">
        <v>370</v>
      </c>
    </row>
    <row r="247" spans="1:5" ht="31.5">
      <c r="A247" s="7" t="s">
        <v>296</v>
      </c>
      <c r="B247" s="8" t="s">
        <v>97</v>
      </c>
      <c r="C247" s="8" t="s">
        <v>74</v>
      </c>
      <c r="D247" s="8">
        <v>0</v>
      </c>
      <c r="E247" s="3" t="s">
        <v>370</v>
      </c>
    </row>
    <row r="248" spans="1:5" ht="31.5">
      <c r="A248" s="7" t="s">
        <v>297</v>
      </c>
      <c r="B248" s="8" t="s">
        <v>298</v>
      </c>
      <c r="C248" s="8" t="s">
        <v>74</v>
      </c>
      <c r="D248" s="8">
        <v>0</v>
      </c>
      <c r="E248" s="3" t="s">
        <v>370</v>
      </c>
    </row>
    <row r="249" spans="1:5" ht="31.5">
      <c r="A249" s="7" t="s">
        <v>299</v>
      </c>
      <c r="B249" s="8" t="s">
        <v>99</v>
      </c>
      <c r="C249" s="8" t="s">
        <v>74</v>
      </c>
      <c r="D249" s="8">
        <v>0</v>
      </c>
      <c r="E249" s="3" t="s">
        <v>370</v>
      </c>
    </row>
    <row r="250" spans="1:5" ht="15.75">
      <c r="A250" s="43" t="s">
        <v>300</v>
      </c>
      <c r="B250" s="43"/>
      <c r="C250" s="43"/>
      <c r="D250" s="43"/>
      <c r="E250" s="39"/>
    </row>
    <row r="251" spans="1:5" ht="15.75">
      <c r="A251" s="7" t="s">
        <v>301</v>
      </c>
      <c r="B251" s="8" t="s">
        <v>284</v>
      </c>
      <c r="C251" s="8" t="s">
        <v>285</v>
      </c>
      <c r="D251" s="8">
        <v>0</v>
      </c>
      <c r="E251" s="39" t="s">
        <v>368</v>
      </c>
    </row>
    <row r="252" spans="1:5" ht="15.75">
      <c r="A252" s="7" t="s">
        <v>302</v>
      </c>
      <c r="B252" s="8" t="s">
        <v>287</v>
      </c>
      <c r="C252" s="8" t="s">
        <v>285</v>
      </c>
      <c r="D252" s="8">
        <v>0</v>
      </c>
      <c r="E252" s="39" t="s">
        <v>368</v>
      </c>
    </row>
    <row r="253" spans="1:5" ht="15.75">
      <c r="A253" s="7" t="s">
        <v>303</v>
      </c>
      <c r="B253" s="8" t="s">
        <v>304</v>
      </c>
      <c r="C253" s="8" t="s">
        <v>285</v>
      </c>
      <c r="D253" s="8">
        <v>0</v>
      </c>
      <c r="E253" s="39" t="s">
        <v>368</v>
      </c>
    </row>
    <row r="254" spans="1:5" ht="15.75">
      <c r="A254" s="7" t="s">
        <v>305</v>
      </c>
      <c r="B254" s="8" t="s">
        <v>291</v>
      </c>
      <c r="C254" s="8" t="s">
        <v>74</v>
      </c>
      <c r="D254" s="8">
        <v>0</v>
      </c>
      <c r="E254" s="39" t="s">
        <v>368</v>
      </c>
    </row>
    <row r="255" spans="1:4" ht="15.75">
      <c r="A255" s="43" t="s">
        <v>306</v>
      </c>
      <c r="B255" s="43"/>
      <c r="C255" s="43"/>
      <c r="D255" s="43"/>
    </row>
    <row r="256" spans="1:5" ht="15.75">
      <c r="A256" s="7" t="s">
        <v>307</v>
      </c>
      <c r="B256" s="8" t="s">
        <v>308</v>
      </c>
      <c r="C256" s="8" t="s">
        <v>285</v>
      </c>
      <c r="D256" s="8">
        <v>0</v>
      </c>
      <c r="E256" s="3" t="s">
        <v>369</v>
      </c>
    </row>
    <row r="257" spans="1:5" ht="15.75">
      <c r="A257" s="7" t="s">
        <v>309</v>
      </c>
      <c r="B257" s="8" t="s">
        <v>310</v>
      </c>
      <c r="C257" s="8" t="s">
        <v>285</v>
      </c>
      <c r="D257" s="8">
        <v>0</v>
      </c>
      <c r="E257" s="3" t="s">
        <v>369</v>
      </c>
    </row>
    <row r="258" spans="1:5" ht="31.5">
      <c r="A258" s="7" t="s">
        <v>311</v>
      </c>
      <c r="B258" s="8" t="s">
        <v>312</v>
      </c>
      <c r="C258" s="8" t="s">
        <v>74</v>
      </c>
      <c r="D258" s="8">
        <v>0</v>
      </c>
      <c r="E258" s="3" t="s">
        <v>369</v>
      </c>
    </row>
  </sheetData>
  <sheetProtection/>
  <mergeCells count="8">
    <mergeCell ref="F95:F96"/>
    <mergeCell ref="A255:D255"/>
    <mergeCell ref="A2:D2"/>
    <mergeCell ref="A26:D26"/>
    <mergeCell ref="A8:D8"/>
    <mergeCell ref="A238:D238"/>
    <mergeCell ref="A243:D243"/>
    <mergeCell ref="A250:D25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2018-03-31T09:47:15Z</dcterms:modified>
  <cp:category/>
  <cp:version/>
  <cp:contentType/>
  <cp:contentStatus/>
</cp:coreProperties>
</file>