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</externalReferences>
  <definedNames>
    <definedName name="_xlnm.Print_Area" localSheetId="0">'по форме'!$A$1:$D$276</definedName>
  </definedNames>
  <calcPr fullCalcOnLoad="1"/>
</workbook>
</file>

<file path=xl/sharedStrings.xml><?xml version="1.0" encoding="utf-8"?>
<sst xmlns="http://schemas.openxmlformats.org/spreadsheetml/2006/main" count="978" uniqueCount="392">
  <si>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</si>
  <si>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</si>
  <si>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</si>
  <si>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</si>
  <si>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</si>
  <si>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</si>
  <si>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</si>
  <si>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</si>
  <si>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</si>
  <si>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</si>
  <si>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</si>
  <si>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</si>
  <si>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</si>
  <si>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</si>
  <si>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</si>
  <si>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</si>
  <si>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</si>
  <si>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</si>
  <si>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</si>
  <si>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</si>
  <si>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</si>
  <si>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</si>
  <si>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</si>
  <si>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</si>
  <si>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</si>
  <si>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</si>
  <si>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</si>
  <si>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</si>
  <si>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</si>
  <si>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</si>
  <si>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</si>
  <si>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</si>
  <si>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</si>
  <si>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</si>
  <si>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</si>
  <si>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</si>
  <si>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</si>
  <si>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</si>
  <si>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</si>
  <si>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</si>
  <si>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</si>
  <si>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</si>
  <si>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</si>
  <si>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</si>
  <si>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</si>
  <si>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</si>
  <si>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</si>
  <si>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</si>
  <si>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</si>
  <si>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</si>
  <si>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</si>
  <si>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</si>
  <si>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</si>
  <si>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</si>
  <si>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</si>
  <si>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</si>
  <si>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</si>
  <si>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</si>
  <si>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</si>
  <si>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</si>
  <si>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</si>
  <si>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</si>
  <si>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</si>
  <si>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</si>
  <si>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</si>
  <si>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</si>
  <si>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</si>
  <si>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</si>
  <si>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</si>
  <si>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</si>
  <si>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</si>
  <si>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</si>
  <si>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</si>
  <si>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</si>
  <si>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</si>
  <si>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</si>
  <si>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</si>
  <si>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</si>
  <si>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</si>
  <si>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</si>
  <si>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</si>
  <si>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</si>
  <si>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</si>
  <si>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</si>
  <si>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</si>
  <si>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</si>
  <si>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</si>
  <si>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</si>
  <si>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</si>
  <si>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</si>
  <si>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</si>
  <si>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</si>
  <si>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</si>
  <si>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</si>
  <si>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</si>
  <si>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</si>
  <si>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</si>
  <si>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</si>
  <si>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</si>
  <si>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</si>
  <si>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</si>
  <si>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</si>
  <si>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</si>
  <si>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</si>
  <si>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</si>
  <si>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</si>
  <si>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</si>
  <si>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</si>
  <si>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</si>
  <si>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</si>
  <si>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</si>
  <si>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</si>
  <si>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</si>
  <si>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</si>
  <si>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</si>
  <si>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</si>
  <si>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</si>
  <si>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</si>
  <si>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</si>
  <si>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</si>
  <si>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</si>
  <si>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</si>
  <si>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</si>
  <si>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</si>
  <si>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</si>
  <si>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</si>
  <si>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</si>
  <si>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</si>
  <si>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</si>
  <si>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</si>
  <si>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</si>
  <si>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</si>
  <si>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</si>
  <si>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</si>
  <si>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</si>
  <si>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</si>
  <si>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</si>
  <si>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</si>
  <si>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</si>
  <si>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</si>
  <si>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</si>
  <si>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</si>
  <si>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</si>
  <si>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</si>
  <si>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</si>
  <si>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</si>
  <si>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</si>
  <si>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</si>
  <si>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</si>
  <si>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</si>
  <si>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</si>
  <si>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</si>
  <si>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</si>
  <si>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</si>
  <si>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</si>
  <si>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</si>
  <si>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</si>
  <si>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</si>
  <si>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</si>
  <si>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</si>
  <si>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</si>
  <si>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</si>
  <si>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</si>
  <si>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</si>
  <si>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</si>
  <si>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</si>
  <si>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</si>
  <si>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</si>
  <si>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</si>
  <si>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</si>
  <si>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</si>
  <si>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</si>
  <si>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</si>
  <si>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</si>
  <si>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</si>
  <si>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</si>
  <si>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</si>
  <si>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</si>
  <si>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</si>
  <si>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</si>
  <si>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</si>
  <si>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</si>
  <si>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</si>
  <si>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</si>
  <si>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</si>
  <si>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</si>
  <si>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</si>
  <si>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</si>
  <si>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</si>
  <si>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</si>
  <si>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</si>
  <si>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</si>
  <si>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</si>
  <si>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</si>
  <si>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</si>
  <si>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</si>
  <si>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</si>
  <si>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</si>
  <si>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</si>
  <si>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</si>
  <si>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</si>
  <si>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</si>
  <si>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</si>
  <si>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</si>
  <si>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</si>
  <si>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</si>
  <si>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</si>
  <si>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</si>
  <si>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</si>
  <si>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</si>
  <si>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</si>
  <si>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</si>
  <si>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</si>
  <si>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</si>
  <si>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</si>
  <si>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</si>
  <si>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</si>
  <si>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</si>
  <si>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</si>
  <si>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</si>
  <si>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</si>
  <si>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</si>
  <si>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</si>
  <si>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</si>
  <si>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</si>
  <si>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</si>
  <si>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</si>
  <si>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</si>
  <si>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</si>
  <si>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</si>
  <si>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</si>
  <si>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</si>
  <si>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</si>
  <si>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</si>
  <si>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</si>
  <si>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</si>
  <si>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</si>
  <si>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</si>
  <si>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</si>
  <si>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</si>
  <si>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</si>
  <si>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</si>
  <si>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</si>
  <si>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</si>
  <si>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</si>
  <si>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</si>
  <si>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</si>
  <si>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</si>
  <si>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</si>
  <si>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</si>
  <si>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</si>
  <si>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</si>
  <si>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</si>
  <si>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</si>
  <si>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</si>
  <si>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</si>
  <si>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</si>
  <si>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</si>
  <si>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</si>
  <si>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</si>
  <si>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</si>
  <si>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</si>
  <si>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</si>
  <si>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</si>
  <si>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</si>
  <si>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</si>
  <si>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</si>
  <si>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</si>
  <si>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</si>
  <si>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</si>
  <si>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</si>
  <si>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</si>
  <si>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</si>
  <si>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</si>
  <si>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</si>
  <si>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</si>
  <si>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</si>
  <si>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</si>
  <si>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</si>
  <si>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</si>
  <si>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</si>
  <si>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</si>
  <si>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</si>
  <si>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</si>
  <si>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</si>
  <si>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</si>
  <si>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</si>
  <si>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</si>
  <si>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</si>
  <si>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</si>
  <si>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</si>
  <si>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</si>
  <si>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</si>
  <si>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</si>
  <si>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</si>
  <si>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</si>
  <si>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</si>
  <si>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</si>
  <si>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</si>
  <si>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</si>
  <si>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</si>
  <si>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</si>
  <si>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</si>
  <si>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</si>
  <si>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</si>
  <si>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</si>
  <si>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</si>
  <si>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</si>
  <si>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</si>
  <si>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</si>
  <si>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</si>
  <si>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</si>
  <si>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</si>
  <si>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</si>
  <si>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</si>
  <si>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</si>
  <si>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</si>
  <si>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</si>
  <si>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</si>
  <si>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</si>
  <si>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</si>
  <si>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</si>
  <si>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</si>
  <si>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</si>
  <si>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</si>
  <si>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</si>
  <si>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</si>
  <si>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</si>
  <si>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</si>
  <si>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</si>
  <si>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</si>
  <si>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</si>
  <si>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</si>
  <si>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</si>
  <si>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</si>
  <si>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</si>
  <si>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</si>
  <si>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</si>
  <si>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</si>
  <si>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</si>
  <si>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</si>
  <si>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</si>
  <si>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</si>
  <si>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</si>
  <si>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</si>
  <si>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</si>
  <si>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</si>
  <si>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</si>
  <si>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</si>
  <si>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</si>
  <si>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</si>
  <si>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</si>
  <si>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</si>
  <si>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</si>
  <si>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</si>
  <si>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</si>
  <si>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</si>
  <si>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</si>
  <si>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23.12.10</t>
  </si>
  <si>
    <t>24.12.10</t>
  </si>
  <si>
    <t>25.12.10</t>
  </si>
  <si>
    <t>26.12.10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</si>
  <si>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</si>
  <si>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</si>
  <si>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</si>
  <si>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</si>
  <si>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</si>
  <si>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</si>
  <si>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</si>
  <si>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</si>
  <si>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</si>
  <si>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</si>
  <si>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</si>
  <si>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</si>
  <si>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</si>
  <si>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</si>
  <si>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</si>
  <si>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</si>
  <si>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</si>
  <si>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 xml:space="preserve">м3 </t>
  </si>
  <si>
    <t>листья</t>
  </si>
  <si>
    <t xml:space="preserve">Уборка опавших листьев при засоренности: средней </t>
  </si>
  <si>
    <t>Содержание и ремонт систем водоотвода</t>
  </si>
  <si>
    <t>объем</t>
  </si>
  <si>
    <t>деревья</t>
  </si>
  <si>
    <t>Ремонт и обслуживание кол.приборов учёта тепловой энергии</t>
  </si>
  <si>
    <t>Обследование спец. организациями</t>
  </si>
  <si>
    <t>Ремонт внутридомовых сетей горячего водоснабжения</t>
  </si>
  <si>
    <t>Отчет об исполнении управляющей организацией ООО "УК "Привокзальная" договора управления за 2017 год по дому № 55/1  ул. Гагарина в г. Липецке</t>
  </si>
  <si>
    <t>31.03.2018 г.</t>
  </si>
  <si>
    <t>01.01.2017 г.</t>
  </si>
  <si>
    <t>31.12.2017 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</si>
</sst>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4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4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3" applyNumberFormat="0" applyAlignment="0" applyProtection="0"/>
    <xf numFmtId="0" fontId="31" fillId="27" borderId="4" applyNumberFormat="0" applyAlignment="0" applyProtection="0"/>
    <xf numFmtId="0" fontId="32" fillId="27" borderId="3" applyNumberFormat="0" applyAlignment="0" applyProtection="0"/>
    <xf numFmtId="0" fontId="33" fillId="0" borderId="0" applyNumberForma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8" borderId="9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9" fontId="28" fillId="0" borderId="0" applyFont="0" applyFill="0" applyBorder="0" applyAlignment="0" applyProtection="0"/>
    <xf numFmtId="0" fontId="44" fillId="0" borderId="11" applyNumberFormat="0" applyFill="0" applyAlignment="0" applyProtection="0"/>
    <xf numFmtId="0" fontId="45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2" fontId="3" fillId="0" borderId="12" xfId="0" applyNumberFormat="1" applyFont="1" applyFill="1" applyBorder="1" applyAlignment="1">
      <alignment horizontal="center" vertical="top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9" fillId="0" borderId="12" xfId="0" applyNumberFormat="1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37" fillId="0" borderId="0" xfId="0" applyFont="1" applyFill="1" applyAlignment="1">
      <alignment/>
    </xf>
    <xf numFmtId="49" fontId="50" fillId="0" borderId="12" xfId="0" applyNumberFormat="1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/>
    </xf>
    <xf numFmtId="182" fontId="50" fillId="0" borderId="12" xfId="0" applyNumberFormat="1" applyFont="1" applyFill="1" applyBorder="1" applyAlignment="1">
      <alignment horizontal="center" vertical="center" wrapText="1"/>
    </xf>
    <xf numFmtId="49" fontId="51" fillId="0" borderId="12" xfId="0" applyNumberFormat="1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52" fillId="0" borderId="0" xfId="0" applyFont="1" applyFill="1" applyAlignment="1">
      <alignment/>
    </xf>
    <xf numFmtId="49" fontId="47" fillId="0" borderId="12" xfId="0" applyNumberFormat="1" applyFont="1" applyFill="1" applyBorder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2" fontId="47" fillId="0" borderId="12" xfId="0" applyNumberFormat="1" applyFont="1" applyFill="1" applyBorder="1" applyAlignment="1">
      <alignment horizontal="center" vertical="center" wrapText="1"/>
    </xf>
    <xf numFmtId="182" fontId="47" fillId="0" borderId="12" xfId="0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left" vertical="center" wrapText="1"/>
    </xf>
    <xf numFmtId="0" fontId="47" fillId="0" borderId="0" xfId="0" applyFont="1" applyFill="1" applyAlignment="1">
      <alignment horizontal="left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center" vertical="center" wrapText="1"/>
    </xf>
    <xf numFmtId="4" fontId="51" fillId="0" borderId="12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top" wrapText="1"/>
    </xf>
    <xf numFmtId="0" fontId="47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51" fillId="0" borderId="12" xfId="0" applyNumberFormat="1" applyFont="1" applyFill="1" applyBorder="1" applyAlignment="1">
      <alignment horizontal="center" vertical="center" wrapText="1"/>
    </xf>
  </cellXfs>
  <cellStyles count="2040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-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-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-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-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-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-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-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-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-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-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-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- Акцент1" xfId="1863"/>
    <cellStyle name="60% - Акцент2" xfId="1864"/>
    <cellStyle name="60% - Акцент3" xfId="1865"/>
    <cellStyle name="60% - Акцент4" xfId="1866"/>
    <cellStyle name="60% - Акцент5" xfId="1867"/>
    <cellStyle name="60% -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Hyperlink" xfId="1880"/>
    <cellStyle name="Currency" xfId="1881"/>
    <cellStyle name="Currency [0]" xfId="1882"/>
    <cellStyle name="Заголовок 1" xfId="1883"/>
    <cellStyle name="Заголовок 2" xfId="1884"/>
    <cellStyle name="Заголовок 3" xfId="1885"/>
    <cellStyle name="Заголовок 4" xfId="1886"/>
    <cellStyle name="Итог" xfId="1887"/>
    <cellStyle name="Контрольная ячейка" xfId="1888"/>
    <cellStyle name="Название" xfId="1889"/>
    <cellStyle name="Нейтральный" xfId="1890"/>
    <cellStyle name="Followed Hyperlink" xfId="1891"/>
    <cellStyle name="Плохой" xfId="1892"/>
    <cellStyle name="Пояснение" xfId="1893"/>
    <cellStyle name="Примечание" xfId="1894"/>
    <cellStyle name="Примечание 10" xfId="1895"/>
    <cellStyle name="Примечание 11" xfId="1896"/>
    <cellStyle name="Примечание 12" xfId="1897"/>
    <cellStyle name="Примечание 13" xfId="1898"/>
    <cellStyle name="Примечание 14" xfId="1899"/>
    <cellStyle name="Примечание 15" xfId="1900"/>
    <cellStyle name="Примечание 16" xfId="1901"/>
    <cellStyle name="Примечание 17" xfId="1902"/>
    <cellStyle name="Примечание 18" xfId="1903"/>
    <cellStyle name="Примечание 19" xfId="1904"/>
    <cellStyle name="Примечание 2" xfId="1905"/>
    <cellStyle name="Примечание 2 10" xfId="1906"/>
    <cellStyle name="Примечание 2 11" xfId="1907"/>
    <cellStyle name="Примечание 2 12" xfId="1908"/>
    <cellStyle name="Примечание 2 13" xfId="1909"/>
    <cellStyle name="Примечание 2 14" xfId="1910"/>
    <cellStyle name="Примечание 2 15" xfId="1911"/>
    <cellStyle name="Примечание 2 16" xfId="1912"/>
    <cellStyle name="Примечание 2 17" xfId="1913"/>
    <cellStyle name="Примечание 2 18" xfId="1914"/>
    <cellStyle name="Примечание 2 19" xfId="1915"/>
    <cellStyle name="Примечание 2 2" xfId="1916"/>
    <cellStyle name="Примечание 2 20" xfId="1917"/>
    <cellStyle name="Примечание 2 21" xfId="1918"/>
    <cellStyle name="Примечание 2 22" xfId="1919"/>
    <cellStyle name="Примечание 2 23" xfId="1920"/>
    <cellStyle name="Примечание 2 24" xfId="1921"/>
    <cellStyle name="Примечание 2 25" xfId="1922"/>
    <cellStyle name="Примечание 2 26" xfId="1923"/>
    <cellStyle name="Примечание 2 27" xfId="1924"/>
    <cellStyle name="Примечание 2 28" xfId="1925"/>
    <cellStyle name="Примечание 2 29" xfId="1926"/>
    <cellStyle name="Примечание 2 3" xfId="1927"/>
    <cellStyle name="Примечание 2 30" xfId="1928"/>
    <cellStyle name="Примечание 2 31" xfId="1929"/>
    <cellStyle name="Примечание 2 32" xfId="1930"/>
    <cellStyle name="Примечание 2 33" xfId="1931"/>
    <cellStyle name="Примечание 2 34" xfId="1932"/>
    <cellStyle name="Примечание 2 35" xfId="1933"/>
    <cellStyle name="Примечание 2 36" xfId="1934"/>
    <cellStyle name="Примечание 2 37" xfId="1935"/>
    <cellStyle name="Примечание 2 38" xfId="1936"/>
    <cellStyle name="Примечание 2 39" xfId="1937"/>
    <cellStyle name="Примечание 2 4" xfId="1938"/>
    <cellStyle name="Примечание 2 40" xfId="1939"/>
    <cellStyle name="Примечание 2 41" xfId="1940"/>
    <cellStyle name="Примечание 2 42" xfId="1941"/>
    <cellStyle name="Примечание 2 43" xfId="1942"/>
    <cellStyle name="Примечание 2 44" xfId="1943"/>
    <cellStyle name="Примечание 2 45" xfId="1944"/>
    <cellStyle name="Примечание 2 46" xfId="1945"/>
    <cellStyle name="Примечание 2 47" xfId="1946"/>
    <cellStyle name="Примечание 2 48" xfId="1947"/>
    <cellStyle name="Примечание 2 49" xfId="1948"/>
    <cellStyle name="Примечание 2 5" xfId="1949"/>
    <cellStyle name="Примечание 2 50" xfId="1950"/>
    <cellStyle name="Примечание 2 51" xfId="1951"/>
    <cellStyle name="Примечание 2 52" xfId="1952"/>
    <cellStyle name="Примечание 2 53" xfId="1953"/>
    <cellStyle name="Примечание 2 54" xfId="1954"/>
    <cellStyle name="Примечание 2 55" xfId="1955"/>
    <cellStyle name="Примечание 2 56" xfId="1956"/>
    <cellStyle name="Примечание 2 57" xfId="1957"/>
    <cellStyle name="Примечание 2 58" xfId="1958"/>
    <cellStyle name="Примечание 2 59" xfId="1959"/>
    <cellStyle name="Примечание 2 6" xfId="1960"/>
    <cellStyle name="Примечание 2 60" xfId="1961"/>
    <cellStyle name="Примечание 2 61" xfId="1962"/>
    <cellStyle name="Примечание 2 62" xfId="1963"/>
    <cellStyle name="Примечание 2 63" xfId="1964"/>
    <cellStyle name="Примечание 2 64" xfId="1965"/>
    <cellStyle name="Примечание 2 65" xfId="1966"/>
    <cellStyle name="Примечание 2 66" xfId="1967"/>
    <cellStyle name="Примечание 2 67" xfId="1968"/>
    <cellStyle name="Примечание 2 68" xfId="1969"/>
    <cellStyle name="Примечание 2 69" xfId="1970"/>
    <cellStyle name="Примечание 2 7" xfId="1971"/>
    <cellStyle name="Примечание 2 70" xfId="1972"/>
    <cellStyle name="Примечание 2 71" xfId="1973"/>
    <cellStyle name="Примечание 2 8" xfId="1974"/>
    <cellStyle name="Примечание 2 9" xfId="1975"/>
    <cellStyle name="Примечание 20" xfId="1976"/>
    <cellStyle name="Примечание 21" xfId="1977"/>
    <cellStyle name="Примечание 22" xfId="1978"/>
    <cellStyle name="Примечание 23" xfId="1979"/>
    <cellStyle name="Примечание 24" xfId="1980"/>
    <cellStyle name="Примечание 25" xfId="1981"/>
    <cellStyle name="Примечание 26" xfId="1982"/>
    <cellStyle name="Примечание 27" xfId="1983"/>
    <cellStyle name="Примечание 28" xfId="1984"/>
    <cellStyle name="Примечание 29" xfId="1985"/>
    <cellStyle name="Примечание 29 2" xfId="1986"/>
    <cellStyle name="Примечание 29 3" xfId="1987"/>
    <cellStyle name="Примечание 29 4" xfId="1988"/>
    <cellStyle name="Примечание 3" xfId="1989"/>
    <cellStyle name="Примечание 30" xfId="1990"/>
    <cellStyle name="Примечание 30 2" xfId="1991"/>
    <cellStyle name="Примечание 31" xfId="1992"/>
    <cellStyle name="Примечание 31 2" xfId="1993"/>
    <cellStyle name="Примечание 32" xfId="1994"/>
    <cellStyle name="Примечание 33" xfId="1995"/>
    <cellStyle name="Примечание 34" xfId="1996"/>
    <cellStyle name="Примечание 34 2" xfId="1997"/>
    <cellStyle name="Примечание 35" xfId="1998"/>
    <cellStyle name="Примечание 35 2" xfId="1999"/>
    <cellStyle name="Примечание 36" xfId="2000"/>
    <cellStyle name="Примечание 36 2" xfId="2001"/>
    <cellStyle name="Примечание 37" xfId="2002"/>
    <cellStyle name="Примечание 38" xfId="2003"/>
    <cellStyle name="Примечание 39" xfId="2004"/>
    <cellStyle name="Примечание 4" xfId="2005"/>
    <cellStyle name="Примечание 40" xfId="2006"/>
    <cellStyle name="Примечание 41" xfId="2007"/>
    <cellStyle name="Примечание 42" xfId="2008"/>
    <cellStyle name="Примечание 42 2" xfId="2009"/>
    <cellStyle name="Примечание 43" xfId="2010"/>
    <cellStyle name="Примечание 44" xfId="2011"/>
    <cellStyle name="Примечание 45" xfId="2012"/>
    <cellStyle name="Примечание 46" xfId="2013"/>
    <cellStyle name="Примечание 47" xfId="2014"/>
    <cellStyle name="Примечание 48" xfId="2015"/>
    <cellStyle name="Примечание 48 2" xfId="2016"/>
    <cellStyle name="Примечание 48 3" xfId="2017"/>
    <cellStyle name="Примечание 48 4" xfId="2018"/>
    <cellStyle name="Примечание 49" xfId="2019"/>
    <cellStyle name="Примечание 49 2" xfId="2020"/>
    <cellStyle name="Примечание 49 3" xfId="2021"/>
    <cellStyle name="Примечание 49 4" xfId="2022"/>
    <cellStyle name="Примечание 5" xfId="2023"/>
    <cellStyle name="Примечание 50" xfId="2024"/>
    <cellStyle name="Примечание 50 2" xfId="2025"/>
    <cellStyle name="Примечание 51" xfId="2026"/>
    <cellStyle name="Примечание 51 2" xfId="2027"/>
    <cellStyle name="Примечание 52" xfId="2028"/>
    <cellStyle name="Примечание 53" xfId="2029"/>
    <cellStyle name="Примечание 54" xfId="2030"/>
    <cellStyle name="Примечание 55" xfId="2031"/>
    <cellStyle name="Примечание 56" xfId="2032"/>
    <cellStyle name="Примечание 57" xfId="2033"/>
    <cellStyle name="Примечание 58" xfId="2034"/>
    <cellStyle name="Примечание 59" xfId="2035"/>
    <cellStyle name="Примечание 6" xfId="2036"/>
    <cellStyle name="Примечание 60" xfId="2037"/>
    <cellStyle name="Примечание 61" xfId="2038"/>
    <cellStyle name="Примечание 62" xfId="2039"/>
    <cellStyle name="Примечание 63" xfId="2040"/>
    <cellStyle name="Примечание 64" xfId="2041"/>
    <cellStyle name="Примечание 65" xfId="2042"/>
    <cellStyle name="Примечание 66" xfId="2043"/>
    <cellStyle name="Примечание 67" xfId="2044"/>
    <cellStyle name="Примечание 7" xfId="2045"/>
    <cellStyle name="Примечание 8" xfId="2046"/>
    <cellStyle name="Примечание 9" xfId="2047"/>
    <cellStyle name="Percent" xfId="2048"/>
    <cellStyle name="Связанная ячейка" xfId="2049"/>
    <cellStyle name="Текст предупреждения" xfId="2050"/>
    <cellStyle name="Comma" xfId="2051"/>
    <cellStyle name="Comma [0]" xfId="2052"/>
    <cellStyle name="Хороший" xfId="20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8;&#1054;\&#1044;&#1072;&#1096;&#1072;\&#1090;&#1072;&#1088;&#1080;&#1092;&#1099;\&#1054;&#1073;&#1097;&#1077;&#1077;%20&#1087;&#1086;%20&#1084;&#1077;&#1089;&#1103;&#1094;&#1072;&#1084;(&#1087;&#1088;&#1072;&#1074;&#1080;&#1083;&#1100;&#1085;&#1099;&#1081;)%20&#1044;&#1072;&#109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1"/>
    </sheetNames>
    <sheetDataSet>
      <sheetData sheetId="2">
        <row r="122">
          <cell r="S122">
            <v>184240.9460736</v>
          </cell>
        </row>
        <row r="123">
          <cell r="S123">
            <v>302119.1068896001</v>
          </cell>
        </row>
        <row r="124">
          <cell r="S124">
            <v>47561.205120000006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6"/>
  <sheetViews>
    <sheetView tabSelected="1" view="pageBreakPreview" zoomScale="79" zoomScaleNormal="90" zoomScaleSheetLayoutView="79" zoomScalePageLayoutView="0" workbookViewId="0" topLeftCell="A4">
      <selection activeCell="D25" sqref="D25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18.7109375" style="3" hidden="1" customWidth="1"/>
    <col min="6" max="6" width="17.8515625" style="3" hidden="1" customWidth="1"/>
    <col min="7" max="22" width="9.140625" style="3" customWidth="1"/>
    <col min="23" max="16384" width="9.140625" style="4" customWidth="1"/>
  </cols>
  <sheetData>
    <row r="1" ht="15.75">
      <c r="E1" s="3" t="s">
        <v>326</v>
      </c>
    </row>
    <row r="2" spans="1:22" s="6" customFormat="1" ht="33.75" customHeight="1">
      <c r="A2" s="42" t="s">
        <v>388</v>
      </c>
      <c r="B2" s="42"/>
      <c r="C2" s="42"/>
      <c r="D2" s="42"/>
      <c r="E2" s="5">
        <v>3234.4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65</v>
      </c>
      <c r="B4" s="8" t="s">
        <v>66</v>
      </c>
      <c r="C4" s="8" t="s">
        <v>67</v>
      </c>
      <c r="D4" s="8" t="s">
        <v>68</v>
      </c>
    </row>
    <row r="5" spans="1:4" ht="15.75">
      <c r="A5" s="7" t="s">
        <v>71</v>
      </c>
      <c r="B5" s="8" t="s">
        <v>69</v>
      </c>
      <c r="C5" s="8" t="s">
        <v>70</v>
      </c>
      <c r="D5" s="9" t="s">
        <v>389</v>
      </c>
    </row>
    <row r="6" spans="1:4" ht="15.75">
      <c r="A6" s="7" t="s">
        <v>72</v>
      </c>
      <c r="B6" s="8" t="s">
        <v>73</v>
      </c>
      <c r="C6" s="8" t="s">
        <v>70</v>
      </c>
      <c r="D6" s="9" t="s">
        <v>390</v>
      </c>
    </row>
    <row r="7" spans="1:4" ht="15.75">
      <c r="A7" s="7" t="s">
        <v>59</v>
      </c>
      <c r="B7" s="8" t="s">
        <v>74</v>
      </c>
      <c r="C7" s="8" t="s">
        <v>70</v>
      </c>
      <c r="D7" s="9" t="s">
        <v>391</v>
      </c>
    </row>
    <row r="8" spans="1:4" ht="42.75" customHeight="1">
      <c r="A8" s="41" t="s">
        <v>106</v>
      </c>
      <c r="B8" s="41"/>
      <c r="C8" s="41"/>
      <c r="D8" s="41"/>
    </row>
    <row r="9" spans="1:4" ht="15.75">
      <c r="A9" s="7" t="s">
        <v>60</v>
      </c>
      <c r="B9" s="8" t="s">
        <v>75</v>
      </c>
      <c r="C9" s="8" t="s">
        <v>76</v>
      </c>
      <c r="D9" s="8">
        <v>0</v>
      </c>
    </row>
    <row r="10" spans="1:5" ht="15.75">
      <c r="A10" s="7" t="s">
        <v>61</v>
      </c>
      <c r="B10" s="8" t="s">
        <v>77</v>
      </c>
      <c r="C10" s="8" t="s">
        <v>76</v>
      </c>
      <c r="D10" s="8">
        <v>-9276.11</v>
      </c>
      <c r="E10" s="1">
        <f>D16-D255</f>
        <v>-45685.80999999994</v>
      </c>
    </row>
    <row r="11" spans="1:4" ht="15.75">
      <c r="A11" s="7" t="s">
        <v>78</v>
      </c>
      <c r="B11" s="8" t="s">
        <v>79</v>
      </c>
      <c r="C11" s="8" t="s">
        <v>76</v>
      </c>
      <c r="D11" s="8">
        <v>47259.21</v>
      </c>
    </row>
    <row r="12" spans="1:4" ht="31.5">
      <c r="A12" s="7" t="s">
        <v>80</v>
      </c>
      <c r="B12" s="8" t="s">
        <v>81</v>
      </c>
      <c r="C12" s="8" t="s">
        <v>76</v>
      </c>
      <c r="D12" s="10">
        <f>D13+D14+D15</f>
        <v>533921.2580832002</v>
      </c>
    </row>
    <row r="13" spans="1:4" ht="15.75">
      <c r="A13" s="7" t="s">
        <v>97</v>
      </c>
      <c r="B13" s="11" t="s">
        <v>82</v>
      </c>
      <c r="C13" s="8" t="s">
        <v>76</v>
      </c>
      <c r="D13" s="10">
        <f>'[1]ук(2016)'!$S$123</f>
        <v>302119.1068896001</v>
      </c>
    </row>
    <row r="14" spans="1:4" ht="15.75">
      <c r="A14" s="7" t="s">
        <v>98</v>
      </c>
      <c r="B14" s="11" t="s">
        <v>83</v>
      </c>
      <c r="C14" s="8" t="s">
        <v>76</v>
      </c>
      <c r="D14" s="10">
        <f>'[1]ук(2016)'!$S$122</f>
        <v>184240.9460736</v>
      </c>
    </row>
    <row r="15" spans="1:4" ht="15.75">
      <c r="A15" s="7" t="s">
        <v>99</v>
      </c>
      <c r="B15" s="11" t="s">
        <v>84</v>
      </c>
      <c r="C15" s="8" t="s">
        <v>76</v>
      </c>
      <c r="D15" s="10">
        <f>'[1]ук(2016)'!$S$124</f>
        <v>47561.205120000006</v>
      </c>
    </row>
    <row r="16" spans="1:4" ht="15.75">
      <c r="A16" s="11" t="s">
        <v>85</v>
      </c>
      <c r="B16" s="11" t="s">
        <v>86</v>
      </c>
      <c r="C16" s="11" t="s">
        <v>76</v>
      </c>
      <c r="D16" s="11">
        <v>403980.68</v>
      </c>
    </row>
    <row r="17" spans="1:4" ht="31.5">
      <c r="A17" s="11" t="s">
        <v>62</v>
      </c>
      <c r="B17" s="11" t="s">
        <v>100</v>
      </c>
      <c r="C17" s="11" t="s">
        <v>76</v>
      </c>
      <c r="D17" s="11">
        <f>D16</f>
        <v>403980.68</v>
      </c>
    </row>
    <row r="18" spans="1:4" ht="31.5">
      <c r="A18" s="11" t="s">
        <v>87</v>
      </c>
      <c r="B18" s="11" t="s">
        <v>101</v>
      </c>
      <c r="C18" s="11" t="s">
        <v>76</v>
      </c>
      <c r="D18" s="11">
        <v>0</v>
      </c>
    </row>
    <row r="19" spans="1:4" ht="15.75">
      <c r="A19" s="11" t="s">
        <v>63</v>
      </c>
      <c r="B19" s="11" t="s">
        <v>88</v>
      </c>
      <c r="C19" s="11" t="s">
        <v>76</v>
      </c>
      <c r="D19" s="11">
        <v>0</v>
      </c>
    </row>
    <row r="20" spans="1:4" ht="15.75">
      <c r="A20" s="11" t="s">
        <v>64</v>
      </c>
      <c r="B20" s="11" t="s">
        <v>89</v>
      </c>
      <c r="C20" s="11" t="s">
        <v>76</v>
      </c>
      <c r="D20" s="11">
        <v>0</v>
      </c>
    </row>
    <row r="21" spans="1:4" ht="15.75">
      <c r="A21" s="11" t="s">
        <v>90</v>
      </c>
      <c r="B21" s="11" t="s">
        <v>91</v>
      </c>
      <c r="C21" s="11" t="s">
        <v>76</v>
      </c>
      <c r="D21" s="11">
        <v>0</v>
      </c>
    </row>
    <row r="22" spans="1:4" ht="15.75">
      <c r="A22" s="11" t="s">
        <v>92</v>
      </c>
      <c r="B22" s="11" t="s">
        <v>93</v>
      </c>
      <c r="C22" s="11" t="s">
        <v>76</v>
      </c>
      <c r="D22" s="11">
        <f>D16+D10</f>
        <v>394704.57</v>
      </c>
    </row>
    <row r="23" spans="1:4" ht="15.75">
      <c r="A23" s="11" t="s">
        <v>94</v>
      </c>
      <c r="B23" s="11" t="s">
        <v>102</v>
      </c>
      <c r="C23" s="11" t="s">
        <v>76</v>
      </c>
      <c r="D23" s="11">
        <v>798.45</v>
      </c>
    </row>
    <row r="24" spans="1:4" ht="15.75">
      <c r="A24" s="11" t="s">
        <v>95</v>
      </c>
      <c r="B24" s="11" t="s">
        <v>103</v>
      </c>
      <c r="C24" s="11" t="s">
        <v>76</v>
      </c>
      <c r="D24" s="39">
        <f>D16-D255</f>
        <v>-45685.80999999994</v>
      </c>
    </row>
    <row r="25" spans="1:5" ht="15.75">
      <c r="A25" s="11" t="s">
        <v>96</v>
      </c>
      <c r="B25" s="11" t="s">
        <v>104</v>
      </c>
      <c r="C25" s="11" t="s">
        <v>76</v>
      </c>
      <c r="D25" s="12">
        <v>81866.37</v>
      </c>
      <c r="E25" s="1">
        <f>D12-(D16+D10)+D260-D24+D11</f>
        <v>204176.38808320012</v>
      </c>
    </row>
    <row r="26" spans="1:22" s="14" customFormat="1" ht="35.25" customHeight="1">
      <c r="A26" s="43" t="s">
        <v>105</v>
      </c>
      <c r="B26" s="43"/>
      <c r="C26" s="43"/>
      <c r="D26" s="4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</row>
    <row r="27" spans="1:22" s="18" customFormat="1" ht="31.5">
      <c r="A27" s="15" t="s">
        <v>116</v>
      </c>
      <c r="B27" s="16" t="s">
        <v>107</v>
      </c>
      <c r="C27" s="16" t="s">
        <v>70</v>
      </c>
      <c r="D27" s="16" t="s">
        <v>10</v>
      </c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</row>
    <row r="28" spans="1:22" s="22" customFormat="1" ht="15.75">
      <c r="A28" s="19" t="s">
        <v>112</v>
      </c>
      <c r="B28" s="20" t="s">
        <v>108</v>
      </c>
      <c r="C28" s="20" t="s">
        <v>76</v>
      </c>
      <c r="D28" s="20">
        <f>E28</f>
        <v>34349.33</v>
      </c>
      <c r="E28" s="17">
        <v>34349.33</v>
      </c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</row>
    <row r="29" spans="1:22" s="22" customFormat="1" ht="31.5">
      <c r="A29" s="19" t="s">
        <v>113</v>
      </c>
      <c r="B29" s="20" t="s">
        <v>109</v>
      </c>
      <c r="C29" s="20" t="s">
        <v>70</v>
      </c>
      <c r="D29" s="20" t="s">
        <v>4</v>
      </c>
      <c r="E29" s="17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</row>
    <row r="30" spans="1:22" s="22" customFormat="1" ht="15.75">
      <c r="A30" s="19" t="s">
        <v>114</v>
      </c>
      <c r="B30" s="20" t="s">
        <v>110</v>
      </c>
      <c r="C30" s="20" t="s">
        <v>70</v>
      </c>
      <c r="D30" s="20" t="s">
        <v>11</v>
      </c>
      <c r="E30" s="17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22" s="22" customFormat="1" ht="15.75">
      <c r="A31" s="19" t="s">
        <v>115</v>
      </c>
      <c r="B31" s="20" t="s">
        <v>67</v>
      </c>
      <c r="C31" s="20" t="s">
        <v>70</v>
      </c>
      <c r="D31" s="20" t="s">
        <v>12</v>
      </c>
      <c r="E31" s="17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</row>
    <row r="32" spans="1:22" s="22" customFormat="1" ht="15.75">
      <c r="A32" s="19" t="s">
        <v>117</v>
      </c>
      <c r="B32" s="20" t="s">
        <v>111</v>
      </c>
      <c r="C32" s="20" t="s">
        <v>76</v>
      </c>
      <c r="D32" s="23">
        <f>E28/E2</f>
        <v>10.620000618352709</v>
      </c>
      <c r="E32" s="17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</row>
    <row r="33" spans="1:22" s="27" customFormat="1" ht="31.5">
      <c r="A33" s="24" t="s">
        <v>118</v>
      </c>
      <c r="B33" s="25" t="s">
        <v>107</v>
      </c>
      <c r="C33" s="25" t="s">
        <v>70</v>
      </c>
      <c r="D33" s="25" t="s">
        <v>13</v>
      </c>
      <c r="E33" s="26" t="s">
        <v>328</v>
      </c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</row>
    <row r="34" spans="1:22" s="14" customFormat="1" ht="15.75">
      <c r="A34" s="28" t="s">
        <v>119</v>
      </c>
      <c r="B34" s="9" t="s">
        <v>108</v>
      </c>
      <c r="C34" s="9" t="s">
        <v>76</v>
      </c>
      <c r="D34" s="29">
        <f>E35+E39+E43+E47+E51+E55</f>
        <v>9726.44</v>
      </c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</row>
    <row r="35" spans="1:22" s="14" customFormat="1" ht="31.5">
      <c r="A35" s="28" t="s">
        <v>120</v>
      </c>
      <c r="B35" s="9" t="s">
        <v>109</v>
      </c>
      <c r="C35" s="9" t="s">
        <v>70</v>
      </c>
      <c r="D35" s="9" t="s">
        <v>14</v>
      </c>
      <c r="E35" s="13">
        <v>349.32</v>
      </c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</row>
    <row r="36" spans="1:22" s="14" customFormat="1" ht="15.75">
      <c r="A36" s="28" t="s">
        <v>121</v>
      </c>
      <c r="B36" s="9" t="s">
        <v>110</v>
      </c>
      <c r="C36" s="9" t="s">
        <v>70</v>
      </c>
      <c r="D36" s="9" t="s">
        <v>21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</row>
    <row r="37" spans="1:22" s="14" customFormat="1" ht="15.75">
      <c r="A37" s="28" t="s">
        <v>122</v>
      </c>
      <c r="B37" s="9" t="s">
        <v>67</v>
      </c>
      <c r="C37" s="9" t="s">
        <v>70</v>
      </c>
      <c r="D37" s="9" t="s">
        <v>12</v>
      </c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</row>
    <row r="38" spans="1:22" s="14" customFormat="1" ht="15.75">
      <c r="A38" s="28" t="s">
        <v>123</v>
      </c>
      <c r="B38" s="9" t="s">
        <v>111</v>
      </c>
      <c r="C38" s="9" t="s">
        <v>76</v>
      </c>
      <c r="D38" s="30">
        <f>E35/E2</f>
        <v>0.10800148404650012</v>
      </c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</row>
    <row r="39" spans="1:22" s="14" customFormat="1" ht="31.5">
      <c r="A39" s="28" t="s">
        <v>124</v>
      </c>
      <c r="B39" s="9" t="s">
        <v>109</v>
      </c>
      <c r="C39" s="9" t="s">
        <v>70</v>
      </c>
      <c r="D39" s="9" t="s">
        <v>327</v>
      </c>
      <c r="E39" s="13">
        <v>0</v>
      </c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</row>
    <row r="40" spans="1:22" s="14" customFormat="1" ht="15.75">
      <c r="A40" s="28" t="s">
        <v>125</v>
      </c>
      <c r="B40" s="9" t="s">
        <v>110</v>
      </c>
      <c r="C40" s="9" t="s">
        <v>70</v>
      </c>
      <c r="D40" s="9" t="s">
        <v>38</v>
      </c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</row>
    <row r="41" spans="1:22" s="14" customFormat="1" ht="15.75">
      <c r="A41" s="28" t="s">
        <v>126</v>
      </c>
      <c r="B41" s="9" t="s">
        <v>67</v>
      </c>
      <c r="C41" s="9" t="s">
        <v>70</v>
      </c>
      <c r="D41" s="9" t="s">
        <v>12</v>
      </c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</row>
    <row r="42" spans="1:22" s="14" customFormat="1" ht="15.75">
      <c r="A42" s="28" t="s">
        <v>127</v>
      </c>
      <c r="B42" s="9" t="s">
        <v>111</v>
      </c>
      <c r="C42" s="9" t="s">
        <v>76</v>
      </c>
      <c r="D42" s="30">
        <f>E39/E2</f>
        <v>0</v>
      </c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</row>
    <row r="43" spans="1:22" s="14" customFormat="1" ht="31.5">
      <c r="A43" s="28" t="s">
        <v>128</v>
      </c>
      <c r="B43" s="9" t="s">
        <v>109</v>
      </c>
      <c r="C43" s="9" t="s">
        <v>70</v>
      </c>
      <c r="D43" s="9" t="s">
        <v>15</v>
      </c>
      <c r="E43" s="13">
        <v>2571.09</v>
      </c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</row>
    <row r="44" spans="1:22" s="14" customFormat="1" ht="15.75">
      <c r="A44" s="28" t="s">
        <v>129</v>
      </c>
      <c r="B44" s="9" t="s">
        <v>110</v>
      </c>
      <c r="C44" s="9" t="s">
        <v>70</v>
      </c>
      <c r="D44" s="9" t="s">
        <v>34</v>
      </c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</row>
    <row r="45" spans="1:22" s="14" customFormat="1" ht="15.75">
      <c r="A45" s="28" t="s">
        <v>130</v>
      </c>
      <c r="B45" s="9" t="s">
        <v>67</v>
      </c>
      <c r="C45" s="9" t="s">
        <v>70</v>
      </c>
      <c r="D45" s="9" t="s">
        <v>12</v>
      </c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</row>
    <row r="46" spans="1:22" s="14" customFormat="1" ht="15.75">
      <c r="A46" s="28" t="s">
        <v>131</v>
      </c>
      <c r="B46" s="9" t="s">
        <v>111</v>
      </c>
      <c r="C46" s="9" t="s">
        <v>76</v>
      </c>
      <c r="D46" s="29">
        <f>E43/E2</f>
        <v>0.7949202325006184</v>
      </c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</row>
    <row r="47" spans="1:22" s="14" customFormat="1" ht="31.5">
      <c r="A47" s="28" t="s">
        <v>342</v>
      </c>
      <c r="B47" s="9" t="s">
        <v>109</v>
      </c>
      <c r="C47" s="9" t="s">
        <v>70</v>
      </c>
      <c r="D47" s="9" t="s">
        <v>16</v>
      </c>
      <c r="E47" s="13">
        <v>6806.03</v>
      </c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</row>
    <row r="48" spans="1:22" s="14" customFormat="1" ht="15.75">
      <c r="A48" s="28" t="s">
        <v>343</v>
      </c>
      <c r="B48" s="9" t="s">
        <v>110</v>
      </c>
      <c r="C48" s="9" t="s">
        <v>70</v>
      </c>
      <c r="D48" s="9" t="s">
        <v>17</v>
      </c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</row>
    <row r="49" spans="1:22" s="14" customFormat="1" ht="15.75">
      <c r="A49" s="28" t="s">
        <v>344</v>
      </c>
      <c r="B49" s="9" t="s">
        <v>67</v>
      </c>
      <c r="C49" s="9" t="s">
        <v>70</v>
      </c>
      <c r="D49" s="9" t="s">
        <v>12</v>
      </c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</row>
    <row r="50" spans="1:22" s="14" customFormat="1" ht="15.75">
      <c r="A50" s="28" t="s">
        <v>345</v>
      </c>
      <c r="B50" s="9" t="s">
        <v>111</v>
      </c>
      <c r="C50" s="9" t="s">
        <v>76</v>
      </c>
      <c r="D50" s="30">
        <f>E47/E2</f>
        <v>2.1042635419243134</v>
      </c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</row>
    <row r="51" spans="1:22" s="14" customFormat="1" ht="47.25">
      <c r="A51" s="28" t="s">
        <v>346</v>
      </c>
      <c r="B51" s="9" t="s">
        <v>109</v>
      </c>
      <c r="C51" s="9" t="s">
        <v>70</v>
      </c>
      <c r="D51" s="30" t="s">
        <v>330</v>
      </c>
      <c r="E51" s="13">
        <v>0</v>
      </c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</row>
    <row r="52" spans="1:22" s="14" customFormat="1" ht="15.75">
      <c r="A52" s="28" t="s">
        <v>347</v>
      </c>
      <c r="B52" s="9" t="s">
        <v>110</v>
      </c>
      <c r="C52" s="9" t="s">
        <v>70</v>
      </c>
      <c r="D52" s="30" t="s">
        <v>150</v>
      </c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</row>
    <row r="53" spans="1:22" s="14" customFormat="1" ht="15.75">
      <c r="A53" s="28" t="s">
        <v>348</v>
      </c>
      <c r="B53" s="9" t="s">
        <v>67</v>
      </c>
      <c r="C53" s="9" t="s">
        <v>70</v>
      </c>
      <c r="D53" s="30" t="s">
        <v>12</v>
      </c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</row>
    <row r="54" spans="1:22" s="14" customFormat="1" ht="15.75">
      <c r="A54" s="28" t="s">
        <v>349</v>
      </c>
      <c r="B54" s="9" t="s">
        <v>111</v>
      </c>
      <c r="C54" s="9" t="s">
        <v>76</v>
      </c>
      <c r="D54" s="30">
        <f>E51/E2</f>
        <v>0</v>
      </c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</row>
    <row r="55" spans="1:22" s="14" customFormat="1" ht="31.5">
      <c r="A55" s="28" t="s">
        <v>350</v>
      </c>
      <c r="B55" s="9" t="s">
        <v>109</v>
      </c>
      <c r="C55" s="9" t="s">
        <v>70</v>
      </c>
      <c r="D55" s="30" t="s">
        <v>329</v>
      </c>
      <c r="E55" s="13">
        <v>0</v>
      </c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</row>
    <row r="56" spans="1:22" s="14" customFormat="1" ht="15.75">
      <c r="A56" s="28" t="s">
        <v>351</v>
      </c>
      <c r="B56" s="9" t="s">
        <v>110</v>
      </c>
      <c r="C56" s="9" t="s">
        <v>70</v>
      </c>
      <c r="D56" s="30" t="s">
        <v>150</v>
      </c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</row>
    <row r="57" spans="1:22" s="14" customFormat="1" ht="15.75">
      <c r="A57" s="28" t="s">
        <v>352</v>
      </c>
      <c r="B57" s="9" t="s">
        <v>67</v>
      </c>
      <c r="C57" s="9" t="s">
        <v>70</v>
      </c>
      <c r="D57" s="30" t="s">
        <v>12</v>
      </c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</row>
    <row r="58" spans="1:22" s="14" customFormat="1" ht="15.75">
      <c r="A58" s="28" t="s">
        <v>353</v>
      </c>
      <c r="B58" s="9" t="s">
        <v>111</v>
      </c>
      <c r="C58" s="9" t="s">
        <v>76</v>
      </c>
      <c r="D58" s="30">
        <f>E55/E2</f>
        <v>0</v>
      </c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</row>
    <row r="59" spans="1:22" s="27" customFormat="1" ht="24.75" customHeight="1">
      <c r="A59" s="24" t="s">
        <v>132</v>
      </c>
      <c r="B59" s="25" t="s">
        <v>107</v>
      </c>
      <c r="C59" s="25" t="s">
        <v>70</v>
      </c>
      <c r="D59" s="25" t="s">
        <v>18</v>
      </c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</row>
    <row r="60" spans="1:22" s="14" customFormat="1" ht="15.75">
      <c r="A60" s="28" t="s">
        <v>133</v>
      </c>
      <c r="B60" s="9" t="s">
        <v>108</v>
      </c>
      <c r="C60" s="9" t="s">
        <v>76</v>
      </c>
      <c r="D60" s="9">
        <f>E60</f>
        <v>23840.87</v>
      </c>
      <c r="E60" s="26">
        <v>23840.87</v>
      </c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</row>
    <row r="61" spans="1:22" s="14" customFormat="1" ht="31.5">
      <c r="A61" s="28" t="s">
        <v>134</v>
      </c>
      <c r="B61" s="9" t="s">
        <v>109</v>
      </c>
      <c r="C61" s="9" t="s">
        <v>70</v>
      </c>
      <c r="D61" s="9" t="s">
        <v>19</v>
      </c>
      <c r="E61" s="26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</row>
    <row r="62" spans="1:22" s="14" customFormat="1" ht="15.75">
      <c r="A62" s="28" t="s">
        <v>135</v>
      </c>
      <c r="B62" s="9" t="s">
        <v>110</v>
      </c>
      <c r="C62" s="9" t="s">
        <v>70</v>
      </c>
      <c r="D62" s="9" t="s">
        <v>20</v>
      </c>
      <c r="E62" s="26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</row>
    <row r="63" spans="1:22" s="14" customFormat="1" ht="15.75">
      <c r="A63" s="28" t="s">
        <v>136</v>
      </c>
      <c r="B63" s="9" t="s">
        <v>67</v>
      </c>
      <c r="C63" s="9" t="s">
        <v>70</v>
      </c>
      <c r="D63" s="9" t="s">
        <v>12</v>
      </c>
      <c r="E63" s="26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</row>
    <row r="64" spans="1:22" s="14" customFormat="1" ht="15.75">
      <c r="A64" s="28" t="s">
        <v>137</v>
      </c>
      <c r="B64" s="9" t="s">
        <v>111</v>
      </c>
      <c r="C64" s="9" t="s">
        <v>76</v>
      </c>
      <c r="D64" s="31">
        <f>E60/E2</f>
        <v>7.371033267375711</v>
      </c>
      <c r="E64" s="26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</row>
    <row r="65" spans="1:22" s="27" customFormat="1" ht="15.75">
      <c r="A65" s="24" t="s">
        <v>138</v>
      </c>
      <c r="B65" s="25" t="s">
        <v>107</v>
      </c>
      <c r="C65" s="25" t="s">
        <v>70</v>
      </c>
      <c r="D65" s="25" t="s">
        <v>386</v>
      </c>
      <c r="E65" s="26">
        <v>0</v>
      </c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</row>
    <row r="66" spans="1:22" s="14" customFormat="1" ht="15.75">
      <c r="A66" s="28" t="s">
        <v>139</v>
      </c>
      <c r="B66" s="9" t="s">
        <v>108</v>
      </c>
      <c r="C66" s="9" t="s">
        <v>76</v>
      </c>
      <c r="D66" s="9">
        <v>0</v>
      </c>
      <c r="E66" s="26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</row>
    <row r="67" spans="1:22" s="14" customFormat="1" ht="31.5">
      <c r="A67" s="28" t="s">
        <v>140</v>
      </c>
      <c r="B67" s="9" t="s">
        <v>109</v>
      </c>
      <c r="C67" s="9" t="s">
        <v>70</v>
      </c>
      <c r="D67" s="9" t="s">
        <v>386</v>
      </c>
      <c r="E67" s="26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</row>
    <row r="68" spans="1:22" s="14" customFormat="1" ht="15.75">
      <c r="A68" s="28" t="s">
        <v>141</v>
      </c>
      <c r="B68" s="9" t="s">
        <v>110</v>
      </c>
      <c r="C68" s="9" t="s">
        <v>70</v>
      </c>
      <c r="D68" s="9" t="s">
        <v>27</v>
      </c>
      <c r="E68" s="26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</row>
    <row r="69" spans="1:22" s="14" customFormat="1" ht="15.75">
      <c r="A69" s="28" t="s">
        <v>142</v>
      </c>
      <c r="B69" s="9" t="s">
        <v>67</v>
      </c>
      <c r="C69" s="9" t="s">
        <v>70</v>
      </c>
      <c r="D69" s="9" t="s">
        <v>12</v>
      </c>
      <c r="E69" s="26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</row>
    <row r="70" spans="1:22" s="14" customFormat="1" ht="15.75">
      <c r="A70" s="28" t="s">
        <v>143</v>
      </c>
      <c r="B70" s="9" t="s">
        <v>111</v>
      </c>
      <c r="C70" s="9" t="s">
        <v>76</v>
      </c>
      <c r="D70" s="9">
        <v>0</v>
      </c>
      <c r="E70" s="26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</row>
    <row r="71" spans="1:22" s="27" customFormat="1" ht="15.75">
      <c r="A71" s="24" t="s">
        <v>144</v>
      </c>
      <c r="B71" s="25" t="s">
        <v>107</v>
      </c>
      <c r="C71" s="25" t="s">
        <v>70</v>
      </c>
      <c r="D71" s="25" t="s">
        <v>23</v>
      </c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</row>
    <row r="72" spans="1:22" s="14" customFormat="1" ht="15.75">
      <c r="A72" s="28" t="s">
        <v>145</v>
      </c>
      <c r="B72" s="9" t="s">
        <v>108</v>
      </c>
      <c r="C72" s="9" t="s">
        <v>76</v>
      </c>
      <c r="D72" s="9">
        <f>E72</f>
        <v>47561.21</v>
      </c>
      <c r="E72" s="26">
        <v>47561.21</v>
      </c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</row>
    <row r="73" spans="1:22" s="14" customFormat="1" ht="31.5">
      <c r="A73" s="28" t="s">
        <v>146</v>
      </c>
      <c r="B73" s="9" t="s">
        <v>109</v>
      </c>
      <c r="C73" s="9" t="s">
        <v>70</v>
      </c>
      <c r="D73" s="9" t="s">
        <v>7</v>
      </c>
      <c r="E73" s="26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</row>
    <row r="74" spans="1:22" s="14" customFormat="1" ht="15.75">
      <c r="A74" s="28" t="s">
        <v>147</v>
      </c>
      <c r="B74" s="9" t="s">
        <v>110</v>
      </c>
      <c r="C74" s="9" t="s">
        <v>70</v>
      </c>
      <c r="D74" s="9" t="s">
        <v>20</v>
      </c>
      <c r="E74" s="26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</row>
    <row r="75" spans="1:22" s="14" customFormat="1" ht="15.75">
      <c r="A75" s="28" t="s">
        <v>148</v>
      </c>
      <c r="B75" s="9" t="s">
        <v>67</v>
      </c>
      <c r="C75" s="9" t="s">
        <v>70</v>
      </c>
      <c r="D75" s="9" t="s">
        <v>12</v>
      </c>
      <c r="E75" s="26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</row>
    <row r="76" spans="1:22" s="14" customFormat="1" ht="15.75">
      <c r="A76" s="28" t="s">
        <v>149</v>
      </c>
      <c r="B76" s="9" t="s">
        <v>111</v>
      </c>
      <c r="C76" s="9" t="s">
        <v>76</v>
      </c>
      <c r="D76" s="31">
        <f>E72/E2</f>
        <v>14.704801508780609</v>
      </c>
      <c r="E76" s="26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</row>
    <row r="77" spans="1:22" s="27" customFormat="1" ht="31.5">
      <c r="A77" s="24" t="s">
        <v>151</v>
      </c>
      <c r="B77" s="25" t="s">
        <v>107</v>
      </c>
      <c r="C77" s="25" t="s">
        <v>70</v>
      </c>
      <c r="D77" s="25" t="s">
        <v>57</v>
      </c>
      <c r="E77" s="26"/>
      <c r="F77" s="32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</row>
    <row r="78" spans="1:22" s="14" customFormat="1" ht="15.75">
      <c r="A78" s="28" t="s">
        <v>152</v>
      </c>
      <c r="B78" s="9" t="s">
        <v>108</v>
      </c>
      <c r="C78" s="9" t="s">
        <v>76</v>
      </c>
      <c r="D78" s="9">
        <f>E79</f>
        <v>14152.18</v>
      </c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</row>
    <row r="79" spans="1:22" s="14" customFormat="1" ht="31.5">
      <c r="A79" s="28" t="s">
        <v>153</v>
      </c>
      <c r="B79" s="9" t="s">
        <v>109</v>
      </c>
      <c r="C79" s="9" t="s">
        <v>70</v>
      </c>
      <c r="D79" s="9" t="s">
        <v>57</v>
      </c>
      <c r="E79" s="13">
        <v>14152.18</v>
      </c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</row>
    <row r="80" spans="1:22" s="14" customFormat="1" ht="15.75">
      <c r="A80" s="28" t="s">
        <v>154</v>
      </c>
      <c r="B80" s="9" t="s">
        <v>110</v>
      </c>
      <c r="C80" s="9" t="s">
        <v>70</v>
      </c>
      <c r="D80" s="9" t="s">
        <v>150</v>
      </c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</row>
    <row r="81" spans="1:22" s="14" customFormat="1" ht="15.75">
      <c r="A81" s="28" t="s">
        <v>155</v>
      </c>
      <c r="B81" s="9" t="s">
        <v>67</v>
      </c>
      <c r="C81" s="9" t="s">
        <v>70</v>
      </c>
      <c r="D81" s="9" t="s">
        <v>12</v>
      </c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</row>
    <row r="82" spans="1:22" s="14" customFormat="1" ht="15.75">
      <c r="A82" s="28" t="s">
        <v>156</v>
      </c>
      <c r="B82" s="9" t="s">
        <v>111</v>
      </c>
      <c r="C82" s="9" t="s">
        <v>76</v>
      </c>
      <c r="D82" s="31">
        <f>E79/E2</f>
        <v>4.3755194162750435</v>
      </c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</row>
    <row r="83" spans="1:22" s="27" customFormat="1" ht="31.5">
      <c r="A83" s="24" t="s">
        <v>158</v>
      </c>
      <c r="B83" s="25" t="s">
        <v>107</v>
      </c>
      <c r="C83" s="25" t="s">
        <v>70</v>
      </c>
      <c r="D83" s="25" t="s">
        <v>58</v>
      </c>
      <c r="E83" s="13">
        <v>18179.18</v>
      </c>
      <c r="F83" s="26" t="s">
        <v>339</v>
      </c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</row>
    <row r="84" spans="1:22" s="14" customFormat="1" ht="15.75">
      <c r="A84" s="28" t="s">
        <v>159</v>
      </c>
      <c r="B84" s="9" t="s">
        <v>108</v>
      </c>
      <c r="C84" s="9" t="s">
        <v>76</v>
      </c>
      <c r="D84" s="9">
        <f>E83</f>
        <v>18179.18</v>
      </c>
      <c r="E84" s="13"/>
      <c r="F84" s="13">
        <v>30</v>
      </c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</row>
    <row r="85" spans="1:22" s="14" customFormat="1" ht="31.5">
      <c r="A85" s="28" t="s">
        <v>160</v>
      </c>
      <c r="B85" s="9" t="s">
        <v>109</v>
      </c>
      <c r="C85" s="9" t="s">
        <v>70</v>
      </c>
      <c r="D85" s="9" t="s">
        <v>58</v>
      </c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</row>
    <row r="86" spans="1:22" s="14" customFormat="1" ht="15.75">
      <c r="A86" s="28" t="s">
        <v>161</v>
      </c>
      <c r="B86" s="9" t="s">
        <v>110</v>
      </c>
      <c r="C86" s="9" t="s">
        <v>70</v>
      </c>
      <c r="D86" s="9" t="s">
        <v>157</v>
      </c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</row>
    <row r="87" spans="1:22" s="14" customFormat="1" ht="15.75">
      <c r="A87" s="28" t="s">
        <v>162</v>
      </c>
      <c r="B87" s="9" t="s">
        <v>67</v>
      </c>
      <c r="C87" s="9" t="s">
        <v>70</v>
      </c>
      <c r="D87" s="9" t="s">
        <v>22</v>
      </c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</row>
    <row r="88" spans="1:22" s="14" customFormat="1" ht="15.75">
      <c r="A88" s="28" t="s">
        <v>163</v>
      </c>
      <c r="B88" s="9" t="s">
        <v>111</v>
      </c>
      <c r="C88" s="9" t="s">
        <v>76</v>
      </c>
      <c r="D88" s="31">
        <f>E83/F84</f>
        <v>605.9726666666667</v>
      </c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</row>
    <row r="89" spans="1:22" s="27" customFormat="1" ht="15.75">
      <c r="A89" s="24" t="s">
        <v>164</v>
      </c>
      <c r="B89" s="25" t="s">
        <v>107</v>
      </c>
      <c r="C89" s="25" t="s">
        <v>70</v>
      </c>
      <c r="D89" s="25" t="s">
        <v>24</v>
      </c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</row>
    <row r="90" spans="1:22" s="14" customFormat="1" ht="15.75">
      <c r="A90" s="28" t="s">
        <v>165</v>
      </c>
      <c r="B90" s="9" t="s">
        <v>108</v>
      </c>
      <c r="C90" s="9" t="s">
        <v>76</v>
      </c>
      <c r="D90" s="9">
        <f>E91+E95</f>
        <v>96499.79000000001</v>
      </c>
      <c r="E90" s="26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</row>
    <row r="91" spans="1:22" s="14" customFormat="1" ht="31.5">
      <c r="A91" s="28" t="s">
        <v>166</v>
      </c>
      <c r="B91" s="9" t="s">
        <v>109</v>
      </c>
      <c r="C91" s="9" t="s">
        <v>70</v>
      </c>
      <c r="D91" s="9" t="s">
        <v>6</v>
      </c>
      <c r="E91" s="26">
        <v>31784.68</v>
      </c>
      <c r="F91" s="26" t="s">
        <v>341</v>
      </c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</row>
    <row r="92" spans="1:22" s="14" customFormat="1" ht="15.75">
      <c r="A92" s="28" t="s">
        <v>167</v>
      </c>
      <c r="B92" s="9" t="s">
        <v>110</v>
      </c>
      <c r="C92" s="9" t="s">
        <v>70</v>
      </c>
      <c r="D92" s="9" t="s">
        <v>25</v>
      </c>
      <c r="E92" s="26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</row>
    <row r="93" spans="1:22" s="14" customFormat="1" ht="15.75">
      <c r="A93" s="28" t="s">
        <v>168</v>
      </c>
      <c r="B93" s="9" t="s">
        <v>67</v>
      </c>
      <c r="C93" s="9" t="s">
        <v>70</v>
      </c>
      <c r="D93" s="9" t="s">
        <v>12</v>
      </c>
      <c r="E93" s="26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</row>
    <row r="94" spans="1:22" s="14" customFormat="1" ht="15.75">
      <c r="A94" s="28" t="s">
        <v>169</v>
      </c>
      <c r="B94" s="9" t="s">
        <v>111</v>
      </c>
      <c r="C94" s="9" t="s">
        <v>76</v>
      </c>
      <c r="D94" s="31">
        <f>E91/E2</f>
        <v>9.827071481573089</v>
      </c>
      <c r="E94" s="26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</row>
    <row r="95" spans="1:22" s="14" customFormat="1" ht="31.5">
      <c r="A95" s="28" t="s">
        <v>170</v>
      </c>
      <c r="B95" s="9" t="s">
        <v>109</v>
      </c>
      <c r="C95" s="9" t="s">
        <v>70</v>
      </c>
      <c r="D95" s="9" t="s">
        <v>5</v>
      </c>
      <c r="E95" s="26">
        <v>64715.11</v>
      </c>
      <c r="F95" s="26" t="s">
        <v>341</v>
      </c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</row>
    <row r="96" spans="1:22" s="14" customFormat="1" ht="15.75">
      <c r="A96" s="28" t="s">
        <v>171</v>
      </c>
      <c r="B96" s="9" t="s">
        <v>110</v>
      </c>
      <c r="C96" s="9" t="s">
        <v>70</v>
      </c>
      <c r="D96" s="9" t="s">
        <v>20</v>
      </c>
      <c r="E96" s="26"/>
      <c r="F96" s="26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</row>
    <row r="97" spans="1:22" s="14" customFormat="1" ht="15.75">
      <c r="A97" s="28" t="s">
        <v>172</v>
      </c>
      <c r="B97" s="9" t="s">
        <v>67</v>
      </c>
      <c r="C97" s="9" t="s">
        <v>70</v>
      </c>
      <c r="D97" s="9" t="s">
        <v>12</v>
      </c>
      <c r="E97" s="26"/>
      <c r="F97" s="26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</row>
    <row r="98" spans="1:22" s="14" customFormat="1" ht="15.75">
      <c r="A98" s="28" t="s">
        <v>173</v>
      </c>
      <c r="B98" s="9" t="s">
        <v>111</v>
      </c>
      <c r="C98" s="9" t="s">
        <v>76</v>
      </c>
      <c r="D98" s="31">
        <f>E95/E2</f>
        <v>20.008381770962156</v>
      </c>
      <c r="E98" s="26"/>
      <c r="F98" s="26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</row>
    <row r="99" spans="1:22" s="27" customFormat="1" ht="47.25">
      <c r="A99" s="24" t="s">
        <v>175</v>
      </c>
      <c r="B99" s="25" t="s">
        <v>107</v>
      </c>
      <c r="C99" s="25" t="s">
        <v>70</v>
      </c>
      <c r="D99" s="25" t="s">
        <v>26</v>
      </c>
      <c r="E99" s="26"/>
      <c r="F99" s="9" t="s">
        <v>340</v>
      </c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</row>
    <row r="100" spans="1:22" s="14" customFormat="1" ht="15.75">
      <c r="A100" s="28" t="s">
        <v>176</v>
      </c>
      <c r="B100" s="9" t="s">
        <v>108</v>
      </c>
      <c r="C100" s="9" t="s">
        <v>76</v>
      </c>
      <c r="D100" s="9">
        <v>0</v>
      </c>
      <c r="E100" s="13"/>
      <c r="F100" s="9">
        <v>0</v>
      </c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</row>
    <row r="101" spans="1:22" s="14" customFormat="1" ht="31.5">
      <c r="A101" s="28" t="s">
        <v>177</v>
      </c>
      <c r="B101" s="9" t="s">
        <v>109</v>
      </c>
      <c r="C101" s="9" t="s">
        <v>70</v>
      </c>
      <c r="D101" s="9" t="s">
        <v>9</v>
      </c>
      <c r="E101" s="13"/>
      <c r="F101" s="40" t="s">
        <v>378</v>
      </c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</row>
    <row r="102" spans="1:22" s="14" customFormat="1" ht="15.75">
      <c r="A102" s="28" t="s">
        <v>178</v>
      </c>
      <c r="B102" s="9" t="s">
        <v>110</v>
      </c>
      <c r="C102" s="9" t="s">
        <v>70</v>
      </c>
      <c r="D102" s="9" t="s">
        <v>27</v>
      </c>
      <c r="E102" s="13"/>
      <c r="F102" s="40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</row>
    <row r="103" spans="1:22" s="14" customFormat="1" ht="15.75">
      <c r="A103" s="28" t="s">
        <v>179</v>
      </c>
      <c r="B103" s="9" t="s">
        <v>67</v>
      </c>
      <c r="C103" s="9" t="s">
        <v>70</v>
      </c>
      <c r="D103" s="9" t="s">
        <v>174</v>
      </c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</row>
    <row r="104" spans="1:22" s="14" customFormat="1" ht="31.5">
      <c r="A104" s="28" t="s">
        <v>180</v>
      </c>
      <c r="B104" s="9" t="s">
        <v>111</v>
      </c>
      <c r="C104" s="9" t="s">
        <v>76</v>
      </c>
      <c r="D104" s="31">
        <v>0</v>
      </c>
      <c r="E104" s="13"/>
      <c r="F104" s="9" t="s">
        <v>340</v>
      </c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</row>
    <row r="105" spans="1:22" s="14" customFormat="1" ht="31.5">
      <c r="A105" s="28" t="s">
        <v>181</v>
      </c>
      <c r="B105" s="9" t="s">
        <v>109</v>
      </c>
      <c r="C105" s="9" t="s">
        <v>70</v>
      </c>
      <c r="D105" s="9" t="s">
        <v>8</v>
      </c>
      <c r="E105" s="13">
        <v>0</v>
      </c>
      <c r="F105" s="9">
        <v>0</v>
      </c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</row>
    <row r="106" spans="1:22" s="14" customFormat="1" ht="15.75">
      <c r="A106" s="28" t="s">
        <v>182</v>
      </c>
      <c r="B106" s="9" t="s">
        <v>110</v>
      </c>
      <c r="C106" s="9" t="s">
        <v>70</v>
      </c>
      <c r="D106" s="9" t="s">
        <v>28</v>
      </c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</row>
    <row r="107" spans="1:22" s="14" customFormat="1" ht="15.75">
      <c r="A107" s="28" t="s">
        <v>183</v>
      </c>
      <c r="B107" s="9" t="s">
        <v>67</v>
      </c>
      <c r="C107" s="9" t="s">
        <v>70</v>
      </c>
      <c r="D107" s="9" t="s">
        <v>174</v>
      </c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</row>
    <row r="108" spans="1:22" s="14" customFormat="1" ht="15.75">
      <c r="A108" s="28" t="s">
        <v>184</v>
      </c>
      <c r="B108" s="9" t="s">
        <v>111</v>
      </c>
      <c r="C108" s="9" t="s">
        <v>76</v>
      </c>
      <c r="D108" s="31">
        <v>0</v>
      </c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</row>
    <row r="109" spans="1:22" s="27" customFormat="1" ht="63">
      <c r="A109" s="24" t="s">
        <v>185</v>
      </c>
      <c r="B109" s="25" t="s">
        <v>107</v>
      </c>
      <c r="C109" s="25" t="s">
        <v>70</v>
      </c>
      <c r="D109" s="25" t="s">
        <v>29</v>
      </c>
      <c r="E109" s="26"/>
      <c r="F109" s="13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</row>
    <row r="110" spans="1:22" s="14" customFormat="1" ht="15.75">
      <c r="A110" s="28" t="s">
        <v>186</v>
      </c>
      <c r="B110" s="9" t="s">
        <v>108</v>
      </c>
      <c r="C110" s="9" t="s">
        <v>76</v>
      </c>
      <c r="D110" s="9">
        <f>E111+E115+E119+E123+E127+E131+E135+E139+E143+E147+E151+E155+E163+E159</f>
        <v>84717.24999999999</v>
      </c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</row>
    <row r="111" spans="1:22" s="14" customFormat="1" ht="31.5">
      <c r="A111" s="28" t="s">
        <v>187</v>
      </c>
      <c r="B111" s="9" t="s">
        <v>109</v>
      </c>
      <c r="C111" s="9" t="s">
        <v>70</v>
      </c>
      <c r="D111" s="9" t="s">
        <v>30</v>
      </c>
      <c r="E111" s="13">
        <f>466.4+858.41</f>
        <v>1324.81</v>
      </c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</row>
    <row r="112" spans="1:22" s="14" customFormat="1" ht="15.75">
      <c r="A112" s="28" t="s">
        <v>188</v>
      </c>
      <c r="B112" s="9" t="s">
        <v>110</v>
      </c>
      <c r="C112" s="9" t="s">
        <v>70</v>
      </c>
      <c r="D112" s="9" t="s">
        <v>25</v>
      </c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</row>
    <row r="113" spans="1:22" s="14" customFormat="1" ht="15.75">
      <c r="A113" s="28" t="s">
        <v>189</v>
      </c>
      <c r="B113" s="9" t="s">
        <v>67</v>
      </c>
      <c r="C113" s="9" t="s">
        <v>70</v>
      </c>
      <c r="D113" s="9" t="s">
        <v>12</v>
      </c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</row>
    <row r="114" spans="1:22" s="14" customFormat="1" ht="15.75">
      <c r="A114" s="28" t="s">
        <v>190</v>
      </c>
      <c r="B114" s="9" t="s">
        <v>111</v>
      </c>
      <c r="C114" s="9" t="s">
        <v>76</v>
      </c>
      <c r="D114" s="31">
        <f>E111/E2</f>
        <v>0.40959992579767496</v>
      </c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</row>
    <row r="115" spans="1:22" s="14" customFormat="1" ht="31.5">
      <c r="A115" s="28" t="s">
        <v>191</v>
      </c>
      <c r="B115" s="9" t="s">
        <v>109</v>
      </c>
      <c r="C115" s="9" t="s">
        <v>70</v>
      </c>
      <c r="D115" s="9" t="s">
        <v>31</v>
      </c>
      <c r="E115" s="13">
        <f>530.31+3570.78</f>
        <v>4101.09</v>
      </c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</row>
    <row r="116" spans="1:22" s="14" customFormat="1" ht="15.75">
      <c r="A116" s="28" t="s">
        <v>192</v>
      </c>
      <c r="B116" s="9" t="s">
        <v>110</v>
      </c>
      <c r="C116" s="9" t="s">
        <v>70</v>
      </c>
      <c r="D116" s="9" t="s">
        <v>32</v>
      </c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</row>
    <row r="117" spans="1:22" s="14" customFormat="1" ht="15.75">
      <c r="A117" s="28" t="s">
        <v>193</v>
      </c>
      <c r="B117" s="9" t="s">
        <v>67</v>
      </c>
      <c r="C117" s="9" t="s">
        <v>70</v>
      </c>
      <c r="D117" s="9" t="s">
        <v>12</v>
      </c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</row>
    <row r="118" spans="1:22" s="14" customFormat="1" ht="15.75">
      <c r="A118" s="28" t="s">
        <v>194</v>
      </c>
      <c r="B118" s="9" t="s">
        <v>111</v>
      </c>
      <c r="C118" s="9" t="s">
        <v>76</v>
      </c>
      <c r="D118" s="31">
        <f>E115/E2</f>
        <v>1.2679600544150385</v>
      </c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</row>
    <row r="119" spans="1:22" s="14" customFormat="1" ht="31.5">
      <c r="A119" s="28" t="s">
        <v>195</v>
      </c>
      <c r="B119" s="9" t="s">
        <v>109</v>
      </c>
      <c r="C119" s="9" t="s">
        <v>70</v>
      </c>
      <c r="D119" s="9" t="s">
        <v>3</v>
      </c>
      <c r="E119" s="13">
        <f>683.11+1879.51</f>
        <v>2562.62</v>
      </c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</row>
    <row r="120" spans="1:22" s="14" customFormat="1" ht="15.75">
      <c r="A120" s="28" t="s">
        <v>196</v>
      </c>
      <c r="B120" s="9" t="s">
        <v>110</v>
      </c>
      <c r="C120" s="9" t="s">
        <v>70</v>
      </c>
      <c r="D120" s="9" t="s">
        <v>33</v>
      </c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</row>
    <row r="121" spans="1:22" s="14" customFormat="1" ht="15.75">
      <c r="A121" s="28" t="s">
        <v>197</v>
      </c>
      <c r="B121" s="9" t="s">
        <v>67</v>
      </c>
      <c r="C121" s="9" t="s">
        <v>70</v>
      </c>
      <c r="D121" s="9" t="s">
        <v>12</v>
      </c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</row>
    <row r="122" spans="1:22" s="14" customFormat="1" ht="15.75">
      <c r="A122" s="28" t="s">
        <v>198</v>
      </c>
      <c r="B122" s="9" t="s">
        <v>111</v>
      </c>
      <c r="C122" s="9" t="s">
        <v>76</v>
      </c>
      <c r="D122" s="31">
        <f>E119/E2</f>
        <v>0.7923015087806085</v>
      </c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</row>
    <row r="123" spans="1:22" s="14" customFormat="1" ht="31.5">
      <c r="A123" s="28" t="s">
        <v>199</v>
      </c>
      <c r="B123" s="9" t="s">
        <v>109</v>
      </c>
      <c r="C123" s="9" t="s">
        <v>70</v>
      </c>
      <c r="D123" s="9" t="s">
        <v>2</v>
      </c>
      <c r="E123" s="13">
        <f>1195.43+32837.93</f>
        <v>34033.36</v>
      </c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</row>
    <row r="124" spans="1:22" s="14" customFormat="1" ht="15.75">
      <c r="A124" s="28" t="s">
        <v>200</v>
      </c>
      <c r="B124" s="9" t="s">
        <v>110</v>
      </c>
      <c r="C124" s="9" t="s">
        <v>70</v>
      </c>
      <c r="D124" s="9" t="s">
        <v>34</v>
      </c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</row>
    <row r="125" spans="1:22" s="14" customFormat="1" ht="15.75">
      <c r="A125" s="28" t="s">
        <v>201</v>
      </c>
      <c r="B125" s="9" t="s">
        <v>67</v>
      </c>
      <c r="C125" s="9" t="s">
        <v>70</v>
      </c>
      <c r="D125" s="9" t="s">
        <v>12</v>
      </c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</row>
    <row r="126" spans="1:22" s="14" customFormat="1" ht="15.75">
      <c r="A126" s="28" t="s">
        <v>202</v>
      </c>
      <c r="B126" s="9" t="s">
        <v>111</v>
      </c>
      <c r="C126" s="9" t="s">
        <v>76</v>
      </c>
      <c r="D126" s="31">
        <f>E123/E2</f>
        <v>10.522310165718526</v>
      </c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</row>
    <row r="127" spans="1:22" s="14" customFormat="1" ht="47.25">
      <c r="A127" s="28" t="s">
        <v>203</v>
      </c>
      <c r="B127" s="9" t="s">
        <v>109</v>
      </c>
      <c r="C127" s="9" t="s">
        <v>70</v>
      </c>
      <c r="D127" s="9" t="s">
        <v>35</v>
      </c>
      <c r="E127" s="13">
        <f>17491.49+4673.06</f>
        <v>22164.550000000003</v>
      </c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</row>
    <row r="128" spans="1:22" s="14" customFormat="1" ht="15.75">
      <c r="A128" s="28" t="s">
        <v>204</v>
      </c>
      <c r="B128" s="9" t="s">
        <v>110</v>
      </c>
      <c r="C128" s="9" t="s">
        <v>70</v>
      </c>
      <c r="D128" s="9" t="s">
        <v>36</v>
      </c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</row>
    <row r="129" spans="1:22" s="14" customFormat="1" ht="15.75">
      <c r="A129" s="28" t="s">
        <v>205</v>
      </c>
      <c r="B129" s="9" t="s">
        <v>67</v>
      </c>
      <c r="C129" s="9" t="s">
        <v>70</v>
      </c>
      <c r="D129" s="9" t="s">
        <v>12</v>
      </c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</row>
    <row r="130" spans="1:22" s="14" customFormat="1" ht="15.75">
      <c r="A130" s="28" t="s">
        <v>206</v>
      </c>
      <c r="B130" s="9" t="s">
        <v>111</v>
      </c>
      <c r="C130" s="9" t="s">
        <v>76</v>
      </c>
      <c r="D130" s="31">
        <f>E127/E2</f>
        <v>6.852754761315856</v>
      </c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</row>
    <row r="131" spans="1:22" s="14" customFormat="1" ht="31.5">
      <c r="A131" s="28" t="s">
        <v>207</v>
      </c>
      <c r="B131" s="9" t="s">
        <v>109</v>
      </c>
      <c r="C131" s="9" t="s">
        <v>70</v>
      </c>
      <c r="D131" s="9" t="s">
        <v>37</v>
      </c>
      <c r="E131" s="13">
        <v>11016.37</v>
      </c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</row>
    <row r="132" spans="1:22" s="14" customFormat="1" ht="15.75">
      <c r="A132" s="28" t="s">
        <v>208</v>
      </c>
      <c r="B132" s="9" t="s">
        <v>110</v>
      </c>
      <c r="C132" s="9" t="s">
        <v>70</v>
      </c>
      <c r="D132" s="9" t="s">
        <v>38</v>
      </c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</row>
    <row r="133" spans="1:22" s="14" customFormat="1" ht="15.75">
      <c r="A133" s="28" t="s">
        <v>209</v>
      </c>
      <c r="B133" s="9" t="s">
        <v>67</v>
      </c>
      <c r="C133" s="9" t="s">
        <v>70</v>
      </c>
      <c r="D133" s="9" t="s">
        <v>12</v>
      </c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</row>
    <row r="134" spans="1:22" s="14" customFormat="1" ht="15.75">
      <c r="A134" s="28" t="s">
        <v>210</v>
      </c>
      <c r="B134" s="9" t="s">
        <v>111</v>
      </c>
      <c r="C134" s="9" t="s">
        <v>76</v>
      </c>
      <c r="D134" s="31">
        <f>E131/E2</f>
        <v>3.406001113034875</v>
      </c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</row>
    <row r="135" spans="1:22" s="14" customFormat="1" ht="31.5">
      <c r="A135" s="28" t="s">
        <v>211</v>
      </c>
      <c r="B135" s="9" t="s">
        <v>109</v>
      </c>
      <c r="C135" s="9" t="s">
        <v>70</v>
      </c>
      <c r="D135" s="9" t="s">
        <v>39</v>
      </c>
      <c r="E135" s="13">
        <v>4074.37</v>
      </c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</row>
    <row r="136" spans="1:22" s="14" customFormat="1" ht="15.75">
      <c r="A136" s="28" t="s">
        <v>212</v>
      </c>
      <c r="B136" s="9" t="s">
        <v>110</v>
      </c>
      <c r="C136" s="9" t="s">
        <v>70</v>
      </c>
      <c r="D136" s="9" t="s">
        <v>27</v>
      </c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</row>
    <row r="137" spans="1:22" s="14" customFormat="1" ht="15.75">
      <c r="A137" s="28" t="s">
        <v>213</v>
      </c>
      <c r="B137" s="9" t="s">
        <v>67</v>
      </c>
      <c r="C137" s="9" t="s">
        <v>70</v>
      </c>
      <c r="D137" s="9" t="s">
        <v>12</v>
      </c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</row>
    <row r="138" spans="1:22" s="14" customFormat="1" ht="15.75">
      <c r="A138" s="28" t="s">
        <v>214</v>
      </c>
      <c r="B138" s="9" t="s">
        <v>111</v>
      </c>
      <c r="C138" s="9" t="s">
        <v>76</v>
      </c>
      <c r="D138" s="31">
        <f>E135/E2</f>
        <v>1.2596988622310166</v>
      </c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</row>
    <row r="139" spans="1:22" s="14" customFormat="1" ht="31.5">
      <c r="A139" s="28" t="s">
        <v>215</v>
      </c>
      <c r="B139" s="9" t="s">
        <v>109</v>
      </c>
      <c r="C139" s="9" t="s">
        <v>70</v>
      </c>
      <c r="D139" s="9" t="s">
        <v>40</v>
      </c>
      <c r="E139" s="13">
        <v>2917.43</v>
      </c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</row>
    <row r="140" spans="1:22" s="14" customFormat="1" ht="15.75">
      <c r="A140" s="28" t="s">
        <v>216</v>
      </c>
      <c r="B140" s="9" t="s">
        <v>110</v>
      </c>
      <c r="C140" s="9" t="s">
        <v>70</v>
      </c>
      <c r="D140" s="9" t="s">
        <v>34</v>
      </c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</row>
    <row r="141" spans="1:22" s="14" customFormat="1" ht="15.75">
      <c r="A141" s="28" t="s">
        <v>217</v>
      </c>
      <c r="B141" s="9" t="s">
        <v>67</v>
      </c>
      <c r="C141" s="9" t="s">
        <v>70</v>
      </c>
      <c r="D141" s="9" t="s">
        <v>12</v>
      </c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</row>
    <row r="142" spans="1:22" s="14" customFormat="1" ht="15.75">
      <c r="A142" s="28" t="s">
        <v>218</v>
      </c>
      <c r="B142" s="9" t="s">
        <v>111</v>
      </c>
      <c r="C142" s="9" t="s">
        <v>76</v>
      </c>
      <c r="D142" s="31">
        <f>E139/E2</f>
        <v>0.902000371011625</v>
      </c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</row>
    <row r="143" spans="1:22" s="14" customFormat="1" ht="31.5">
      <c r="A143" s="28" t="s">
        <v>354</v>
      </c>
      <c r="B143" s="9" t="s">
        <v>109</v>
      </c>
      <c r="C143" s="9" t="s">
        <v>70</v>
      </c>
      <c r="D143" s="9" t="s">
        <v>336</v>
      </c>
      <c r="E143" s="13">
        <v>2208.45</v>
      </c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</row>
    <row r="144" spans="1:22" s="14" customFormat="1" ht="15.75">
      <c r="A144" s="28" t="s">
        <v>355</v>
      </c>
      <c r="B144" s="9" t="s">
        <v>110</v>
      </c>
      <c r="C144" s="9" t="s">
        <v>70</v>
      </c>
      <c r="D144" s="9" t="s">
        <v>38</v>
      </c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</row>
    <row r="145" spans="1:22" s="14" customFormat="1" ht="15.75">
      <c r="A145" s="28" t="s">
        <v>356</v>
      </c>
      <c r="B145" s="9" t="s">
        <v>67</v>
      </c>
      <c r="C145" s="9" t="s">
        <v>70</v>
      </c>
      <c r="D145" s="9" t="s">
        <v>12</v>
      </c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</row>
    <row r="146" spans="1:22" s="14" customFormat="1" ht="15.75">
      <c r="A146" s="28" t="s">
        <v>357</v>
      </c>
      <c r="B146" s="9" t="s">
        <v>111</v>
      </c>
      <c r="C146" s="9" t="s">
        <v>76</v>
      </c>
      <c r="D146" s="31">
        <f>E143/E2</f>
        <v>0.682800519416275</v>
      </c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</row>
    <row r="147" spans="1:22" s="14" customFormat="1" ht="31.5">
      <c r="A147" s="28" t="s">
        <v>358</v>
      </c>
      <c r="B147" s="9" t="s">
        <v>109</v>
      </c>
      <c r="C147" s="9" t="s">
        <v>70</v>
      </c>
      <c r="D147" s="31" t="s">
        <v>335</v>
      </c>
      <c r="E147" s="13">
        <v>0</v>
      </c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</row>
    <row r="148" spans="1:22" s="14" customFormat="1" ht="15.75">
      <c r="A148" s="28" t="s">
        <v>359</v>
      </c>
      <c r="B148" s="9" t="s">
        <v>110</v>
      </c>
      <c r="C148" s="9" t="s">
        <v>70</v>
      </c>
      <c r="D148" s="31" t="s">
        <v>34</v>
      </c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</row>
    <row r="149" spans="1:22" s="14" customFormat="1" ht="15.75">
      <c r="A149" s="28" t="s">
        <v>360</v>
      </c>
      <c r="B149" s="9" t="s">
        <v>67</v>
      </c>
      <c r="C149" s="9" t="s">
        <v>70</v>
      </c>
      <c r="D149" s="31" t="s">
        <v>12</v>
      </c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</row>
    <row r="150" spans="1:22" s="14" customFormat="1" ht="15.75">
      <c r="A150" s="28" t="s">
        <v>361</v>
      </c>
      <c r="B150" s="9" t="s">
        <v>111</v>
      </c>
      <c r="C150" s="9" t="s">
        <v>76</v>
      </c>
      <c r="D150" s="31">
        <f>E147/E2</f>
        <v>0</v>
      </c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</row>
    <row r="151" spans="1:22" s="14" customFormat="1" ht="31.5">
      <c r="A151" s="28" t="s">
        <v>362</v>
      </c>
      <c r="B151" s="9" t="s">
        <v>109</v>
      </c>
      <c r="C151" s="9" t="s">
        <v>70</v>
      </c>
      <c r="D151" s="31" t="s">
        <v>337</v>
      </c>
      <c r="E151" s="13">
        <v>0</v>
      </c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</row>
    <row r="152" spans="1:22" s="14" customFormat="1" ht="15.75">
      <c r="A152" s="28" t="s">
        <v>363</v>
      </c>
      <c r="B152" s="9" t="s">
        <v>110</v>
      </c>
      <c r="C152" s="9" t="s">
        <v>70</v>
      </c>
      <c r="D152" s="31" t="s">
        <v>27</v>
      </c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</row>
    <row r="153" spans="1:22" s="14" customFormat="1" ht="15.75">
      <c r="A153" s="28" t="s">
        <v>364</v>
      </c>
      <c r="B153" s="9" t="s">
        <v>67</v>
      </c>
      <c r="C153" s="9" t="s">
        <v>70</v>
      </c>
      <c r="D153" s="31" t="s">
        <v>12</v>
      </c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</row>
    <row r="154" spans="1:22" s="14" customFormat="1" ht="15.75">
      <c r="A154" s="28" t="s">
        <v>365</v>
      </c>
      <c r="B154" s="9" t="s">
        <v>111</v>
      </c>
      <c r="C154" s="9" t="s">
        <v>76</v>
      </c>
      <c r="D154" s="31">
        <f>E151/E2</f>
        <v>0</v>
      </c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</row>
    <row r="155" spans="1:22" s="14" customFormat="1" ht="31.5">
      <c r="A155" s="28" t="s">
        <v>366</v>
      </c>
      <c r="B155" s="9" t="s">
        <v>109</v>
      </c>
      <c r="C155" s="9" t="s">
        <v>70</v>
      </c>
      <c r="D155" s="31" t="s">
        <v>334</v>
      </c>
      <c r="E155" s="13">
        <v>0</v>
      </c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</row>
    <row r="156" spans="1:22" s="14" customFormat="1" ht="15.75">
      <c r="A156" s="28" t="s">
        <v>367</v>
      </c>
      <c r="B156" s="9" t="s">
        <v>110</v>
      </c>
      <c r="C156" s="9" t="s">
        <v>70</v>
      </c>
      <c r="D156" s="31" t="s">
        <v>27</v>
      </c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</row>
    <row r="157" spans="1:22" s="14" customFormat="1" ht="15.75">
      <c r="A157" s="28" t="s">
        <v>368</v>
      </c>
      <c r="B157" s="9" t="s">
        <v>67</v>
      </c>
      <c r="C157" s="9" t="s">
        <v>70</v>
      </c>
      <c r="D157" s="31" t="s">
        <v>12</v>
      </c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</row>
    <row r="158" spans="1:22" s="14" customFormat="1" ht="15.75">
      <c r="A158" s="28" t="s">
        <v>369</v>
      </c>
      <c r="B158" s="9" t="s">
        <v>111</v>
      </c>
      <c r="C158" s="9" t="s">
        <v>76</v>
      </c>
      <c r="D158" s="31">
        <f>E155/E2</f>
        <v>0</v>
      </c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</row>
    <row r="159" spans="1:22" s="14" customFormat="1" ht="31.5">
      <c r="A159" s="28"/>
      <c r="B159" s="9" t="s">
        <v>109</v>
      </c>
      <c r="C159" s="9" t="s">
        <v>70</v>
      </c>
      <c r="D159" s="31" t="s">
        <v>381</v>
      </c>
      <c r="E159" s="13">
        <v>314.2</v>
      </c>
      <c r="F159" s="33" t="s">
        <v>380</v>
      </c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</row>
    <row r="160" spans="1:22" s="14" customFormat="1" ht="15.75">
      <c r="A160" s="28"/>
      <c r="B160" s="9" t="s">
        <v>110</v>
      </c>
      <c r="C160" s="9" t="s">
        <v>70</v>
      </c>
      <c r="D160" s="31" t="s">
        <v>27</v>
      </c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</row>
    <row r="161" spans="1:22" s="14" customFormat="1" ht="15.75">
      <c r="A161" s="28"/>
      <c r="B161" s="9" t="s">
        <v>67</v>
      </c>
      <c r="C161" s="9" t="s">
        <v>70</v>
      </c>
      <c r="D161" s="31" t="s">
        <v>12</v>
      </c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</row>
    <row r="162" spans="1:22" s="14" customFormat="1" ht="15.75">
      <c r="A162" s="28"/>
      <c r="B162" s="9" t="s">
        <v>111</v>
      </c>
      <c r="C162" s="9" t="s">
        <v>76</v>
      </c>
      <c r="D162" s="31">
        <v>3.64</v>
      </c>
      <c r="E162" s="13" t="s">
        <v>384</v>
      </c>
      <c r="F162" s="33" t="s">
        <v>383</v>
      </c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</row>
    <row r="163" spans="1:22" s="14" customFormat="1" ht="31.5">
      <c r="A163" s="28" t="s">
        <v>370</v>
      </c>
      <c r="B163" s="9" t="s">
        <v>109</v>
      </c>
      <c r="C163" s="9" t="s">
        <v>70</v>
      </c>
      <c r="D163" s="9" t="s">
        <v>331</v>
      </c>
      <c r="E163" s="13">
        <v>0</v>
      </c>
      <c r="F163" s="34">
        <v>0</v>
      </c>
      <c r="G163" s="35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</row>
    <row r="164" spans="1:22" s="14" customFormat="1" ht="15.75">
      <c r="A164" s="28" t="s">
        <v>371</v>
      </c>
      <c r="B164" s="9" t="s">
        <v>110</v>
      </c>
      <c r="C164" s="9" t="s">
        <v>70</v>
      </c>
      <c r="D164" s="9" t="s">
        <v>27</v>
      </c>
      <c r="E164" s="13"/>
      <c r="F164" s="3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</row>
    <row r="165" spans="1:22" s="14" customFormat="1" ht="15.75">
      <c r="A165" s="28" t="s">
        <v>372</v>
      </c>
      <c r="B165" s="9" t="s">
        <v>67</v>
      </c>
      <c r="C165" s="9" t="s">
        <v>70</v>
      </c>
      <c r="D165" s="9" t="s">
        <v>379</v>
      </c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</row>
    <row r="166" spans="1:22" s="14" customFormat="1" ht="15.75">
      <c r="A166" s="28" t="s">
        <v>373</v>
      </c>
      <c r="B166" s="9" t="s">
        <v>111</v>
      </c>
      <c r="C166" s="9" t="s">
        <v>76</v>
      </c>
      <c r="D166" s="31">
        <v>0</v>
      </c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</row>
    <row r="167" spans="1:22" s="14" customFormat="1" ht="47.25">
      <c r="A167" s="24" t="s">
        <v>219</v>
      </c>
      <c r="B167" s="25" t="s">
        <v>107</v>
      </c>
      <c r="C167" s="25" t="s">
        <v>70</v>
      </c>
      <c r="D167" s="25" t="s">
        <v>41</v>
      </c>
      <c r="E167" s="26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</row>
    <row r="168" spans="1:22" s="14" customFormat="1" ht="15.75">
      <c r="A168" s="28" t="s">
        <v>220</v>
      </c>
      <c r="B168" s="9" t="s">
        <v>108</v>
      </c>
      <c r="C168" s="9" t="s">
        <v>76</v>
      </c>
      <c r="D168" s="9">
        <f>E169+E173+E177+E181+E185+E189+E193+E197+E201+E205+E209</f>
        <v>95927.81999999999</v>
      </c>
      <c r="E168" s="26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</row>
    <row r="169" spans="1:22" s="14" customFormat="1" ht="31.5">
      <c r="A169" s="28" t="s">
        <v>221</v>
      </c>
      <c r="B169" s="9" t="s">
        <v>109</v>
      </c>
      <c r="C169" s="9" t="s">
        <v>70</v>
      </c>
      <c r="D169" s="9" t="s">
        <v>42</v>
      </c>
      <c r="E169" s="26">
        <f>2148.43+10654.88</f>
        <v>12803.31</v>
      </c>
      <c r="F169" s="13">
        <v>1</v>
      </c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</row>
    <row r="170" spans="1:22" s="14" customFormat="1" ht="15.75">
      <c r="A170" s="28" t="s">
        <v>222</v>
      </c>
      <c r="B170" s="9" t="s">
        <v>110</v>
      </c>
      <c r="C170" s="9" t="s">
        <v>70</v>
      </c>
      <c r="D170" s="9" t="s">
        <v>43</v>
      </c>
      <c r="E170" s="26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</row>
    <row r="171" spans="1:22" s="14" customFormat="1" ht="15.75">
      <c r="A171" s="28" t="s">
        <v>223</v>
      </c>
      <c r="B171" s="9" t="s">
        <v>67</v>
      </c>
      <c r="C171" s="9" t="s">
        <v>70</v>
      </c>
      <c r="D171" s="9" t="s">
        <v>22</v>
      </c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</row>
    <row r="172" spans="1:22" s="14" customFormat="1" ht="15.75">
      <c r="A172" s="28" t="s">
        <v>224</v>
      </c>
      <c r="B172" s="9" t="s">
        <v>111</v>
      </c>
      <c r="C172" s="9" t="s">
        <v>76</v>
      </c>
      <c r="D172" s="31">
        <f>E169/F169</f>
        <v>12803.31</v>
      </c>
      <c r="E172" s="26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</row>
    <row r="173" spans="1:22" s="14" customFormat="1" ht="31.5">
      <c r="A173" s="28"/>
      <c r="B173" s="9" t="s">
        <v>109</v>
      </c>
      <c r="C173" s="9" t="s">
        <v>70</v>
      </c>
      <c r="D173" s="9" t="s">
        <v>385</v>
      </c>
      <c r="E173" s="26">
        <v>1044.3</v>
      </c>
      <c r="F173" s="13">
        <v>1</v>
      </c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</row>
    <row r="174" spans="1:22" s="14" customFormat="1" ht="15.75">
      <c r="A174" s="28"/>
      <c r="B174" s="9" t="s">
        <v>110</v>
      </c>
      <c r="C174" s="9" t="s">
        <v>70</v>
      </c>
      <c r="D174" s="9" t="s">
        <v>43</v>
      </c>
      <c r="E174" s="26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</row>
    <row r="175" spans="1:22" s="14" customFormat="1" ht="15.75">
      <c r="A175" s="28"/>
      <c r="B175" s="9" t="s">
        <v>67</v>
      </c>
      <c r="C175" s="9" t="s">
        <v>70</v>
      </c>
      <c r="D175" s="9" t="s">
        <v>22</v>
      </c>
      <c r="E175" s="26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</row>
    <row r="176" spans="1:22" s="14" customFormat="1" ht="15.75">
      <c r="A176" s="28"/>
      <c r="B176" s="9" t="s">
        <v>111</v>
      </c>
      <c r="C176" s="9" t="s">
        <v>76</v>
      </c>
      <c r="D176" s="31">
        <f>E173/F173</f>
        <v>1044.3</v>
      </c>
      <c r="E176" s="26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</row>
    <row r="177" spans="1:22" s="14" customFormat="1" ht="31.5">
      <c r="A177" s="28" t="s">
        <v>225</v>
      </c>
      <c r="B177" s="9" t="s">
        <v>109</v>
      </c>
      <c r="C177" s="9" t="s">
        <v>70</v>
      </c>
      <c r="D177" s="9" t="s">
        <v>44</v>
      </c>
      <c r="E177" s="13">
        <f>9465.23</f>
        <v>9465.23</v>
      </c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</row>
    <row r="178" spans="1:22" s="14" customFormat="1" ht="15.75">
      <c r="A178" s="28" t="s">
        <v>226</v>
      </c>
      <c r="B178" s="9" t="s">
        <v>110</v>
      </c>
      <c r="C178" s="9" t="s">
        <v>70</v>
      </c>
      <c r="D178" s="9" t="s">
        <v>27</v>
      </c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</row>
    <row r="179" spans="1:22" s="14" customFormat="1" ht="15.75">
      <c r="A179" s="28" t="s">
        <v>227</v>
      </c>
      <c r="B179" s="9" t="s">
        <v>67</v>
      </c>
      <c r="C179" s="9" t="s">
        <v>70</v>
      </c>
      <c r="D179" s="9" t="s">
        <v>12</v>
      </c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</row>
    <row r="180" spans="1:22" s="14" customFormat="1" ht="15.75">
      <c r="A180" s="28" t="s">
        <v>228</v>
      </c>
      <c r="B180" s="9" t="s">
        <v>111</v>
      </c>
      <c r="C180" s="9" t="s">
        <v>76</v>
      </c>
      <c r="D180" s="31">
        <f>E177/E2</f>
        <v>2.926425302992827</v>
      </c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</row>
    <row r="181" spans="1:22" s="14" customFormat="1" ht="31.5">
      <c r="A181" s="28" t="s">
        <v>229</v>
      </c>
      <c r="B181" s="9" t="s">
        <v>109</v>
      </c>
      <c r="C181" s="9" t="s">
        <v>70</v>
      </c>
      <c r="D181" s="9" t="s">
        <v>45</v>
      </c>
      <c r="E181" s="13">
        <v>1315.9</v>
      </c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</row>
    <row r="182" spans="1:22" s="14" customFormat="1" ht="15.75">
      <c r="A182" s="28" t="s">
        <v>230</v>
      </c>
      <c r="B182" s="9" t="s">
        <v>110</v>
      </c>
      <c r="C182" s="9" t="s">
        <v>70</v>
      </c>
      <c r="D182" s="9" t="s">
        <v>27</v>
      </c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</row>
    <row r="183" spans="1:22" s="14" customFormat="1" ht="15.75">
      <c r="A183" s="28" t="s">
        <v>231</v>
      </c>
      <c r="B183" s="9" t="s">
        <v>67</v>
      </c>
      <c r="C183" s="9" t="s">
        <v>70</v>
      </c>
      <c r="D183" s="9" t="s">
        <v>12</v>
      </c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</row>
    <row r="184" spans="1:22" s="14" customFormat="1" ht="15.75">
      <c r="A184" s="28" t="s">
        <v>232</v>
      </c>
      <c r="B184" s="9" t="s">
        <v>111</v>
      </c>
      <c r="C184" s="9" t="s">
        <v>76</v>
      </c>
      <c r="D184" s="31">
        <f>E181/E2</f>
        <v>0.40684516448182045</v>
      </c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</row>
    <row r="185" spans="1:22" s="14" customFormat="1" ht="31.5">
      <c r="A185" s="28" t="s">
        <v>233</v>
      </c>
      <c r="B185" s="9" t="s">
        <v>109</v>
      </c>
      <c r="C185" s="9" t="s">
        <v>70</v>
      </c>
      <c r="D185" s="9" t="s">
        <v>46</v>
      </c>
      <c r="E185" s="13">
        <f>3985.29+1609.37+5565.62+5040.02</f>
        <v>16200.3</v>
      </c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</row>
    <row r="186" spans="1:22" s="14" customFormat="1" ht="15.75">
      <c r="A186" s="28" t="s">
        <v>234</v>
      </c>
      <c r="B186" s="9" t="s">
        <v>110</v>
      </c>
      <c r="C186" s="9" t="s">
        <v>70</v>
      </c>
      <c r="D186" s="9" t="s">
        <v>27</v>
      </c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</row>
    <row r="187" spans="1:22" s="14" customFormat="1" ht="15.75">
      <c r="A187" s="28" t="s">
        <v>235</v>
      </c>
      <c r="B187" s="9" t="s">
        <v>67</v>
      </c>
      <c r="C187" s="9" t="s">
        <v>70</v>
      </c>
      <c r="D187" s="9" t="s">
        <v>12</v>
      </c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</row>
    <row r="188" spans="1:22" s="14" customFormat="1" ht="15.75">
      <c r="A188" s="28" t="s">
        <v>236</v>
      </c>
      <c r="B188" s="9" t="s">
        <v>111</v>
      </c>
      <c r="C188" s="9" t="s">
        <v>76</v>
      </c>
      <c r="D188" s="31">
        <f>E185/E2</f>
        <v>5.008749690823645</v>
      </c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</row>
    <row r="189" spans="1:22" s="14" customFormat="1" ht="31.5">
      <c r="A189" s="28" t="s">
        <v>237</v>
      </c>
      <c r="B189" s="9" t="s">
        <v>109</v>
      </c>
      <c r="C189" s="9" t="s">
        <v>70</v>
      </c>
      <c r="D189" s="9" t="s">
        <v>324</v>
      </c>
      <c r="E189" s="13">
        <f>1044.49+942.75</f>
        <v>1987.24</v>
      </c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</row>
    <row r="190" spans="1:22" s="14" customFormat="1" ht="15.75">
      <c r="A190" s="28" t="s">
        <v>238</v>
      </c>
      <c r="B190" s="9" t="s">
        <v>110</v>
      </c>
      <c r="C190" s="9" t="s">
        <v>70</v>
      </c>
      <c r="D190" s="9" t="s">
        <v>27</v>
      </c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</row>
    <row r="191" spans="1:22" s="14" customFormat="1" ht="15.75">
      <c r="A191" s="28" t="s">
        <v>240</v>
      </c>
      <c r="B191" s="9" t="s">
        <v>67</v>
      </c>
      <c r="C191" s="9" t="s">
        <v>70</v>
      </c>
      <c r="D191" s="9" t="s">
        <v>12</v>
      </c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</row>
    <row r="192" spans="1:22" s="14" customFormat="1" ht="15.75">
      <c r="A192" s="28" t="s">
        <v>241</v>
      </c>
      <c r="B192" s="9" t="s">
        <v>111</v>
      </c>
      <c r="C192" s="9" t="s">
        <v>76</v>
      </c>
      <c r="D192" s="31">
        <f>E189/E2</f>
        <v>0.6144076181053673</v>
      </c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</row>
    <row r="193" spans="1:22" s="14" customFormat="1" ht="31.5">
      <c r="A193" s="28" t="s">
        <v>237</v>
      </c>
      <c r="B193" s="9" t="s">
        <v>109</v>
      </c>
      <c r="C193" s="9" t="s">
        <v>70</v>
      </c>
      <c r="D193" s="9" t="s">
        <v>387</v>
      </c>
      <c r="E193" s="38">
        <v>141.61</v>
      </c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</row>
    <row r="194" spans="1:22" s="14" customFormat="1" ht="15.75">
      <c r="A194" s="28" t="s">
        <v>238</v>
      </c>
      <c r="B194" s="9" t="s">
        <v>110</v>
      </c>
      <c r="C194" s="9" t="s">
        <v>70</v>
      </c>
      <c r="D194" s="9" t="s">
        <v>27</v>
      </c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</row>
    <row r="195" spans="1:22" s="14" customFormat="1" ht="15.75">
      <c r="A195" s="28" t="s">
        <v>240</v>
      </c>
      <c r="B195" s="9" t="s">
        <v>67</v>
      </c>
      <c r="C195" s="9" t="s">
        <v>70</v>
      </c>
      <c r="D195" s="9" t="s">
        <v>12</v>
      </c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</row>
    <row r="196" spans="1:22" s="14" customFormat="1" ht="15.75">
      <c r="A196" s="28" t="s">
        <v>241</v>
      </c>
      <c r="B196" s="9" t="s">
        <v>111</v>
      </c>
      <c r="C196" s="9" t="s">
        <v>76</v>
      </c>
      <c r="D196" s="31">
        <f>E193/E2</f>
        <v>0.04378246351719021</v>
      </c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</row>
    <row r="197" spans="1:22" s="14" customFormat="1" ht="31.5">
      <c r="A197" s="28" t="s">
        <v>242</v>
      </c>
      <c r="B197" s="9" t="s">
        <v>109</v>
      </c>
      <c r="C197" s="9" t="s">
        <v>70</v>
      </c>
      <c r="D197" s="9" t="s">
        <v>47</v>
      </c>
      <c r="E197" s="13">
        <f>927.32+4942.01+1774.55</f>
        <v>7643.88</v>
      </c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</row>
    <row r="198" spans="1:22" s="14" customFormat="1" ht="15.75">
      <c r="A198" s="28" t="s">
        <v>239</v>
      </c>
      <c r="B198" s="9" t="s">
        <v>110</v>
      </c>
      <c r="C198" s="9" t="s">
        <v>70</v>
      </c>
      <c r="D198" s="9" t="s">
        <v>27</v>
      </c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</row>
    <row r="199" spans="1:22" s="14" customFormat="1" ht="15.75">
      <c r="A199" s="28" t="s">
        <v>243</v>
      </c>
      <c r="B199" s="9" t="s">
        <v>67</v>
      </c>
      <c r="C199" s="9" t="s">
        <v>70</v>
      </c>
      <c r="D199" s="9" t="s">
        <v>12</v>
      </c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</row>
    <row r="200" spans="1:22" s="14" customFormat="1" ht="15.75">
      <c r="A200" s="28" t="s">
        <v>244</v>
      </c>
      <c r="B200" s="9" t="s">
        <v>111</v>
      </c>
      <c r="C200" s="9" t="s">
        <v>76</v>
      </c>
      <c r="D200" s="31">
        <f>E197/E2</f>
        <v>2.3633069502844424</v>
      </c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</row>
    <row r="201" spans="1:22" s="14" customFormat="1" ht="31.5">
      <c r="A201" s="28" t="s">
        <v>245</v>
      </c>
      <c r="B201" s="9" t="s">
        <v>109</v>
      </c>
      <c r="C201" s="9" t="s">
        <v>70</v>
      </c>
      <c r="D201" s="9" t="s">
        <v>48</v>
      </c>
      <c r="E201" s="13">
        <f>2740.99+202.45</f>
        <v>2943.4399999999996</v>
      </c>
      <c r="F201" s="13" t="s">
        <v>332</v>
      </c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</row>
    <row r="202" spans="1:22" s="14" customFormat="1" ht="15.75">
      <c r="A202" s="28" t="s">
        <v>246</v>
      </c>
      <c r="B202" s="9" t="s">
        <v>110</v>
      </c>
      <c r="C202" s="9" t="s">
        <v>70</v>
      </c>
      <c r="D202" s="9" t="s">
        <v>27</v>
      </c>
      <c r="E202" s="13"/>
      <c r="F202" s="13" t="s">
        <v>12</v>
      </c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</row>
    <row r="203" spans="1:22" s="14" customFormat="1" ht="15.75">
      <c r="A203" s="28" t="s">
        <v>247</v>
      </c>
      <c r="B203" s="9" t="s">
        <v>67</v>
      </c>
      <c r="C203" s="9" t="s">
        <v>70</v>
      </c>
      <c r="D203" s="9" t="s">
        <v>12</v>
      </c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</row>
    <row r="204" spans="1:22" s="14" customFormat="1" ht="15.75">
      <c r="A204" s="28" t="s">
        <v>248</v>
      </c>
      <c r="B204" s="9" t="s">
        <v>111</v>
      </c>
      <c r="C204" s="9" t="s">
        <v>76</v>
      </c>
      <c r="D204" s="31">
        <f>E201/E2</f>
        <v>0.91004204798417</v>
      </c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</row>
    <row r="205" spans="1:22" s="14" customFormat="1" ht="31.5">
      <c r="A205" s="28" t="s">
        <v>249</v>
      </c>
      <c r="B205" s="9" t="s">
        <v>109</v>
      </c>
      <c r="C205" s="9" t="s">
        <v>70</v>
      </c>
      <c r="D205" s="9" t="s">
        <v>49</v>
      </c>
      <c r="E205" s="13">
        <f>17076.08+2148.63+3647.82</f>
        <v>22872.530000000002</v>
      </c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</row>
    <row r="206" spans="1:22" s="14" customFormat="1" ht="15.75">
      <c r="A206" s="28" t="s">
        <v>250</v>
      </c>
      <c r="B206" s="9" t="s">
        <v>110</v>
      </c>
      <c r="C206" s="9" t="s">
        <v>70</v>
      </c>
      <c r="D206" s="9" t="s">
        <v>27</v>
      </c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</row>
    <row r="207" spans="1:22" s="14" customFormat="1" ht="15.75">
      <c r="A207" s="28" t="s">
        <v>251</v>
      </c>
      <c r="B207" s="9" t="s">
        <v>67</v>
      </c>
      <c r="C207" s="9" t="s">
        <v>70</v>
      </c>
      <c r="D207" s="9" t="s">
        <v>12</v>
      </c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</row>
    <row r="208" spans="1:22" s="14" customFormat="1" ht="15.75">
      <c r="A208" s="28" t="s">
        <v>252</v>
      </c>
      <c r="B208" s="9" t="s">
        <v>111</v>
      </c>
      <c r="C208" s="9" t="s">
        <v>76</v>
      </c>
      <c r="D208" s="31">
        <f>E205/E2</f>
        <v>7.071645436557013</v>
      </c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</row>
    <row r="209" spans="1:22" s="14" customFormat="1" ht="31.5">
      <c r="A209" s="28"/>
      <c r="B209" s="9" t="s">
        <v>109</v>
      </c>
      <c r="C209" s="9" t="s">
        <v>70</v>
      </c>
      <c r="D209" s="31" t="s">
        <v>382</v>
      </c>
      <c r="E209" s="13">
        <f>5957.64+13552.44</f>
        <v>19510.08</v>
      </c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</row>
    <row r="210" spans="1:22" s="14" customFormat="1" ht="15.75">
      <c r="A210" s="28"/>
      <c r="B210" s="9" t="s">
        <v>110</v>
      </c>
      <c r="C210" s="9" t="s">
        <v>70</v>
      </c>
      <c r="D210" s="31" t="s">
        <v>27</v>
      </c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</row>
    <row r="211" spans="1:22" s="14" customFormat="1" ht="15.75">
      <c r="A211" s="28"/>
      <c r="B211" s="9" t="s">
        <v>67</v>
      </c>
      <c r="C211" s="9" t="s">
        <v>70</v>
      </c>
      <c r="D211" s="31" t="s">
        <v>12</v>
      </c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</row>
    <row r="212" spans="1:22" s="14" customFormat="1" ht="15.75">
      <c r="A212" s="28"/>
      <c r="B212" s="9" t="s">
        <v>111</v>
      </c>
      <c r="C212" s="9" t="s">
        <v>76</v>
      </c>
      <c r="D212" s="31">
        <f>E209/E2</f>
        <v>6.032055404402672</v>
      </c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</row>
    <row r="213" spans="1:22" s="14" customFormat="1" ht="47.25">
      <c r="A213" s="24" t="s">
        <v>287</v>
      </c>
      <c r="B213" s="25" t="s">
        <v>107</v>
      </c>
      <c r="C213" s="25" t="s">
        <v>70</v>
      </c>
      <c r="D213" s="25" t="s">
        <v>50</v>
      </c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</row>
    <row r="214" spans="1:22" s="14" customFormat="1" ht="18.75">
      <c r="A214" s="28" t="s">
        <v>253</v>
      </c>
      <c r="B214" s="9" t="s">
        <v>108</v>
      </c>
      <c r="C214" s="9" t="s">
        <v>76</v>
      </c>
      <c r="D214" s="9">
        <f>E215+E219+E223+E227+E231+E235+E239+E243+E247+E251</f>
        <v>24712.420000000002</v>
      </c>
      <c r="E214" s="13"/>
      <c r="F214" s="36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</row>
    <row r="215" spans="1:22" s="14" customFormat="1" ht="31.5">
      <c r="A215" s="28" t="s">
        <v>254</v>
      </c>
      <c r="B215" s="9" t="s">
        <v>109</v>
      </c>
      <c r="C215" s="9" t="s">
        <v>70</v>
      </c>
      <c r="D215" s="9" t="s">
        <v>51</v>
      </c>
      <c r="E215" s="13">
        <v>0</v>
      </c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</row>
    <row r="216" spans="1:22" s="14" customFormat="1" ht="15.75">
      <c r="A216" s="28" t="s">
        <v>283</v>
      </c>
      <c r="B216" s="9" t="s">
        <v>110</v>
      </c>
      <c r="C216" s="9" t="s">
        <v>70</v>
      </c>
      <c r="D216" s="9" t="s">
        <v>27</v>
      </c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</row>
    <row r="217" spans="1:22" s="14" customFormat="1" ht="15.75">
      <c r="A217" s="28" t="s">
        <v>255</v>
      </c>
      <c r="B217" s="9" t="s">
        <v>67</v>
      </c>
      <c r="C217" s="9" t="s">
        <v>70</v>
      </c>
      <c r="D217" s="9" t="s">
        <v>12</v>
      </c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</row>
    <row r="218" spans="1:22" s="14" customFormat="1" ht="15.75">
      <c r="A218" s="28" t="s">
        <v>256</v>
      </c>
      <c r="B218" s="9" t="s">
        <v>111</v>
      </c>
      <c r="C218" s="9" t="s">
        <v>76</v>
      </c>
      <c r="D218" s="9">
        <v>0</v>
      </c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</row>
    <row r="219" spans="1:22" s="14" customFormat="1" ht="31.5">
      <c r="A219" s="28" t="s">
        <v>257</v>
      </c>
      <c r="B219" s="9" t="s">
        <v>109</v>
      </c>
      <c r="C219" s="9" t="s">
        <v>70</v>
      </c>
      <c r="D219" s="9" t="s">
        <v>53</v>
      </c>
      <c r="E219" s="13">
        <v>407.48</v>
      </c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</row>
    <row r="220" spans="1:22" s="14" customFormat="1" ht="15.75">
      <c r="A220" s="28" t="s">
        <v>258</v>
      </c>
      <c r="B220" s="9" t="s">
        <v>110</v>
      </c>
      <c r="C220" s="9" t="s">
        <v>70</v>
      </c>
      <c r="D220" s="9" t="s">
        <v>27</v>
      </c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</row>
    <row r="221" spans="1:22" s="14" customFormat="1" ht="15.75">
      <c r="A221" s="28" t="s">
        <v>259</v>
      </c>
      <c r="B221" s="9" t="s">
        <v>67</v>
      </c>
      <c r="C221" s="9" t="s">
        <v>70</v>
      </c>
      <c r="D221" s="9" t="s">
        <v>12</v>
      </c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</row>
    <row r="222" spans="1:22" s="14" customFormat="1" ht="15.75">
      <c r="A222" s="28" t="s">
        <v>260</v>
      </c>
      <c r="B222" s="9" t="s">
        <v>111</v>
      </c>
      <c r="C222" s="9" t="s">
        <v>76</v>
      </c>
      <c r="D222" s="31">
        <f>E219/E2</f>
        <v>0.12598318080633195</v>
      </c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</row>
    <row r="223" spans="1:22" s="14" customFormat="1" ht="31.5">
      <c r="A223" s="28" t="s">
        <v>261</v>
      </c>
      <c r="B223" s="9" t="s">
        <v>109</v>
      </c>
      <c r="C223" s="9" t="s">
        <v>70</v>
      </c>
      <c r="D223" s="9" t="s">
        <v>52</v>
      </c>
      <c r="E223" s="13">
        <v>5534.81</v>
      </c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</row>
    <row r="224" spans="1:22" s="14" customFormat="1" ht="15.75">
      <c r="A224" s="28" t="s">
        <v>262</v>
      </c>
      <c r="B224" s="9" t="s">
        <v>110</v>
      </c>
      <c r="C224" s="9" t="s">
        <v>70</v>
      </c>
      <c r="D224" s="9" t="s">
        <v>27</v>
      </c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</row>
    <row r="225" spans="1:22" s="14" customFormat="1" ht="15.75">
      <c r="A225" s="28" t="s">
        <v>263</v>
      </c>
      <c r="B225" s="9" t="s">
        <v>67</v>
      </c>
      <c r="C225" s="9" t="s">
        <v>70</v>
      </c>
      <c r="D225" s="9" t="s">
        <v>12</v>
      </c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</row>
    <row r="226" spans="1:22" s="14" customFormat="1" ht="15.75">
      <c r="A226" s="28" t="s">
        <v>264</v>
      </c>
      <c r="B226" s="9" t="s">
        <v>111</v>
      </c>
      <c r="C226" s="9" t="s">
        <v>76</v>
      </c>
      <c r="D226" s="31">
        <f>E223/E2</f>
        <v>1.711232376947811</v>
      </c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</row>
    <row r="227" spans="1:22" s="14" customFormat="1" ht="31.5">
      <c r="A227" s="28" t="s">
        <v>265</v>
      </c>
      <c r="B227" s="9" t="s">
        <v>109</v>
      </c>
      <c r="C227" s="9" t="s">
        <v>70</v>
      </c>
      <c r="D227" s="9" t="s">
        <v>288</v>
      </c>
      <c r="E227" s="13">
        <v>0</v>
      </c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</row>
    <row r="228" spans="1:22" s="14" customFormat="1" ht="15.75">
      <c r="A228" s="28" t="s">
        <v>266</v>
      </c>
      <c r="B228" s="9" t="s">
        <v>110</v>
      </c>
      <c r="C228" s="9" t="s">
        <v>70</v>
      </c>
      <c r="D228" s="9" t="s">
        <v>27</v>
      </c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</row>
    <row r="229" spans="1:22" s="14" customFormat="1" ht="15.75">
      <c r="A229" s="28" t="s">
        <v>267</v>
      </c>
      <c r="B229" s="9" t="s">
        <v>67</v>
      </c>
      <c r="C229" s="9" t="s">
        <v>70</v>
      </c>
      <c r="D229" s="9" t="s">
        <v>12</v>
      </c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</row>
    <row r="230" spans="1:22" s="14" customFormat="1" ht="15.75">
      <c r="A230" s="28" t="s">
        <v>268</v>
      </c>
      <c r="B230" s="9" t="s">
        <v>111</v>
      </c>
      <c r="C230" s="9" t="s">
        <v>76</v>
      </c>
      <c r="D230" s="9">
        <v>0</v>
      </c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</row>
    <row r="231" spans="1:22" s="14" customFormat="1" ht="31.5">
      <c r="A231" s="28" t="s">
        <v>269</v>
      </c>
      <c r="B231" s="9" t="s">
        <v>109</v>
      </c>
      <c r="C231" s="9" t="s">
        <v>70</v>
      </c>
      <c r="D231" s="9" t="s">
        <v>338</v>
      </c>
      <c r="E231" s="13">
        <v>11720.07</v>
      </c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</row>
    <row r="232" spans="1:22" s="14" customFormat="1" ht="15.75">
      <c r="A232" s="28" t="s">
        <v>270</v>
      </c>
      <c r="B232" s="9" t="s">
        <v>110</v>
      </c>
      <c r="C232" s="9" t="s">
        <v>70</v>
      </c>
      <c r="D232" s="9" t="s">
        <v>27</v>
      </c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</row>
    <row r="233" spans="1:22" s="14" customFormat="1" ht="15.75">
      <c r="A233" s="28" t="s">
        <v>271</v>
      </c>
      <c r="B233" s="9" t="s">
        <v>67</v>
      </c>
      <c r="C233" s="9" t="s">
        <v>70</v>
      </c>
      <c r="D233" s="9" t="s">
        <v>12</v>
      </c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</row>
    <row r="234" spans="1:22" s="14" customFormat="1" ht="15.75">
      <c r="A234" s="28" t="s">
        <v>272</v>
      </c>
      <c r="B234" s="9" t="s">
        <v>111</v>
      </c>
      <c r="C234" s="9" t="s">
        <v>76</v>
      </c>
      <c r="D234" s="31">
        <f>E231/E2</f>
        <v>3.623568513480089</v>
      </c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</row>
    <row r="235" spans="1:22" s="14" customFormat="1" ht="31.5">
      <c r="A235" s="28" t="s">
        <v>273</v>
      </c>
      <c r="B235" s="9" t="s">
        <v>109</v>
      </c>
      <c r="C235" s="9" t="s">
        <v>70</v>
      </c>
      <c r="D235" s="9" t="s">
        <v>1</v>
      </c>
      <c r="E235" s="13">
        <v>0</v>
      </c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</row>
    <row r="236" spans="1:22" s="14" customFormat="1" ht="15.75">
      <c r="A236" s="28" t="s">
        <v>274</v>
      </c>
      <c r="B236" s="9" t="s">
        <v>110</v>
      </c>
      <c r="C236" s="9" t="s">
        <v>70</v>
      </c>
      <c r="D236" s="9" t="s">
        <v>27</v>
      </c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</row>
    <row r="237" spans="1:22" s="14" customFormat="1" ht="15.75">
      <c r="A237" s="28" t="s">
        <v>275</v>
      </c>
      <c r="B237" s="9" t="s">
        <v>67</v>
      </c>
      <c r="C237" s="9" t="s">
        <v>70</v>
      </c>
      <c r="D237" s="9" t="s">
        <v>12</v>
      </c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</row>
    <row r="238" spans="1:22" s="14" customFormat="1" ht="15.75">
      <c r="A238" s="28" t="s">
        <v>276</v>
      </c>
      <c r="B238" s="9" t="s">
        <v>111</v>
      </c>
      <c r="C238" s="9" t="s">
        <v>76</v>
      </c>
      <c r="D238" s="31">
        <f>E235/E2</f>
        <v>0</v>
      </c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</row>
    <row r="239" spans="1:22" s="14" customFormat="1" ht="31.5">
      <c r="A239" s="28" t="s">
        <v>277</v>
      </c>
      <c r="B239" s="9" t="s">
        <v>109</v>
      </c>
      <c r="C239" s="9" t="s">
        <v>70</v>
      </c>
      <c r="D239" s="9" t="s">
        <v>0</v>
      </c>
      <c r="E239" s="13">
        <v>2706.82</v>
      </c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</row>
    <row r="240" spans="1:22" s="14" customFormat="1" ht="15.75">
      <c r="A240" s="28" t="s">
        <v>278</v>
      </c>
      <c r="B240" s="9" t="s">
        <v>110</v>
      </c>
      <c r="C240" s="9" t="s">
        <v>70</v>
      </c>
      <c r="D240" s="9" t="s">
        <v>27</v>
      </c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</row>
    <row r="241" spans="1:22" s="14" customFormat="1" ht="15.75">
      <c r="A241" s="28" t="s">
        <v>279</v>
      </c>
      <c r="B241" s="9" t="s">
        <v>67</v>
      </c>
      <c r="C241" s="9" t="s">
        <v>70</v>
      </c>
      <c r="D241" s="9" t="s">
        <v>12</v>
      </c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</row>
    <row r="242" spans="1:22" s="14" customFormat="1" ht="15.75">
      <c r="A242" s="28" t="s">
        <v>280</v>
      </c>
      <c r="B242" s="9" t="s">
        <v>111</v>
      </c>
      <c r="C242" s="9" t="s">
        <v>76</v>
      </c>
      <c r="D242" s="31">
        <f>E239/E2</f>
        <v>0.836884739055157</v>
      </c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</row>
    <row r="243" spans="1:22" s="14" customFormat="1" ht="31.5">
      <c r="A243" s="28" t="s">
        <v>282</v>
      </c>
      <c r="B243" s="9" t="s">
        <v>109</v>
      </c>
      <c r="C243" s="9" t="s">
        <v>70</v>
      </c>
      <c r="D243" s="9" t="s">
        <v>54</v>
      </c>
      <c r="E243" s="13">
        <f>1090.2+2898.46</f>
        <v>3988.66</v>
      </c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</row>
    <row r="244" spans="1:22" s="14" customFormat="1" ht="15.75">
      <c r="A244" s="28" t="s">
        <v>284</v>
      </c>
      <c r="B244" s="9" t="s">
        <v>110</v>
      </c>
      <c r="C244" s="9" t="s">
        <v>70</v>
      </c>
      <c r="D244" s="9" t="s">
        <v>27</v>
      </c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</row>
    <row r="245" spans="1:22" s="14" customFormat="1" ht="15.75">
      <c r="A245" s="28" t="s">
        <v>285</v>
      </c>
      <c r="B245" s="9" t="s">
        <v>67</v>
      </c>
      <c r="C245" s="9" t="s">
        <v>70</v>
      </c>
      <c r="D245" s="9" t="s">
        <v>12</v>
      </c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</row>
    <row r="246" spans="1:22" s="14" customFormat="1" ht="15.75">
      <c r="A246" s="28" t="s">
        <v>286</v>
      </c>
      <c r="B246" s="9" t="s">
        <v>111</v>
      </c>
      <c r="C246" s="9" t="s">
        <v>76</v>
      </c>
      <c r="D246" s="31">
        <f>E243/E2</f>
        <v>1.2331993569131832</v>
      </c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</row>
    <row r="247" spans="1:22" s="14" customFormat="1" ht="31.5">
      <c r="A247" s="28" t="s">
        <v>289</v>
      </c>
      <c r="B247" s="9" t="s">
        <v>109</v>
      </c>
      <c r="C247" s="9" t="s">
        <v>70</v>
      </c>
      <c r="D247" s="9" t="s">
        <v>55</v>
      </c>
      <c r="E247" s="13">
        <f>154.83+199.75</f>
        <v>354.58000000000004</v>
      </c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</row>
    <row r="248" spans="1:22" s="14" customFormat="1" ht="15.75">
      <c r="A248" s="28" t="s">
        <v>290</v>
      </c>
      <c r="B248" s="9" t="s">
        <v>110</v>
      </c>
      <c r="C248" s="9" t="s">
        <v>70</v>
      </c>
      <c r="D248" s="9" t="s">
        <v>27</v>
      </c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</row>
    <row r="249" spans="1:22" s="14" customFormat="1" ht="15.75">
      <c r="A249" s="28" t="s">
        <v>291</v>
      </c>
      <c r="B249" s="9" t="s">
        <v>67</v>
      </c>
      <c r="C249" s="9" t="s">
        <v>70</v>
      </c>
      <c r="D249" s="9" t="s">
        <v>12</v>
      </c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</row>
    <row r="250" spans="1:22" s="14" customFormat="1" ht="15.75">
      <c r="A250" s="28" t="s">
        <v>292</v>
      </c>
      <c r="B250" s="9" t="s">
        <v>111</v>
      </c>
      <c r="C250" s="9" t="s">
        <v>76</v>
      </c>
      <c r="D250" s="31">
        <f>E247/E2</f>
        <v>0.10962775166955233</v>
      </c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</row>
    <row r="251" spans="1:22" s="14" customFormat="1" ht="31.5">
      <c r="A251" s="28" t="s">
        <v>374</v>
      </c>
      <c r="B251" s="9" t="s">
        <v>109</v>
      </c>
      <c r="C251" s="9" t="s">
        <v>70</v>
      </c>
      <c r="D251" s="9" t="s">
        <v>56</v>
      </c>
      <c r="E251" s="13">
        <v>0</v>
      </c>
      <c r="F251" s="13" t="s">
        <v>333</v>
      </c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</row>
    <row r="252" spans="1:22" s="14" customFormat="1" ht="15.75">
      <c r="A252" s="28" t="s">
        <v>375</v>
      </c>
      <c r="B252" s="9" t="s">
        <v>110</v>
      </c>
      <c r="C252" s="9" t="s">
        <v>70</v>
      </c>
      <c r="D252" s="9" t="s">
        <v>27</v>
      </c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</row>
    <row r="253" spans="1:22" s="14" customFormat="1" ht="15.75">
      <c r="A253" s="28" t="s">
        <v>376</v>
      </c>
      <c r="B253" s="9" t="s">
        <v>67</v>
      </c>
      <c r="C253" s="9" t="s">
        <v>70</v>
      </c>
      <c r="D253" s="9" t="s">
        <v>325</v>
      </c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</row>
    <row r="254" spans="1:22" s="14" customFormat="1" ht="15.75">
      <c r="A254" s="28" t="s">
        <v>377</v>
      </c>
      <c r="B254" s="9" t="s">
        <v>111</v>
      </c>
      <c r="C254" s="9" t="s">
        <v>76</v>
      </c>
      <c r="D254" s="31">
        <f>E251/E2</f>
        <v>0</v>
      </c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</row>
    <row r="255" spans="1:22" s="14" customFormat="1" ht="15.75">
      <c r="A255" s="28"/>
      <c r="B255" s="25" t="s">
        <v>281</v>
      </c>
      <c r="C255" s="9" t="s">
        <v>76</v>
      </c>
      <c r="D255" s="37">
        <f>SUM(D90,D28,D34,D60,D66,D72,D78,D84,D100,D110,D168,D214)</f>
        <v>449666.48999999993</v>
      </c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</row>
    <row r="256" spans="1:4" ht="15.75">
      <c r="A256" s="41" t="s">
        <v>293</v>
      </c>
      <c r="B256" s="41"/>
      <c r="C256" s="41"/>
      <c r="D256" s="41"/>
    </row>
    <row r="257" spans="1:4" ht="15.75">
      <c r="A257" s="7" t="s">
        <v>294</v>
      </c>
      <c r="B257" s="8" t="s">
        <v>295</v>
      </c>
      <c r="C257" s="8" t="s">
        <v>296</v>
      </c>
      <c r="D257" s="8">
        <v>2</v>
      </c>
    </row>
    <row r="258" spans="1:4" ht="15.75">
      <c r="A258" s="7" t="s">
        <v>297</v>
      </c>
      <c r="B258" s="8" t="s">
        <v>298</v>
      </c>
      <c r="C258" s="8" t="s">
        <v>296</v>
      </c>
      <c r="D258" s="8">
        <v>2</v>
      </c>
    </row>
    <row r="259" spans="1:4" ht="15.75">
      <c r="A259" s="7" t="s">
        <v>299</v>
      </c>
      <c r="B259" s="8" t="s">
        <v>300</v>
      </c>
      <c r="C259" s="8" t="s">
        <v>296</v>
      </c>
      <c r="D259" s="8">
        <v>0</v>
      </c>
    </row>
    <row r="260" spans="1:4" ht="15.75">
      <c r="A260" s="7" t="s">
        <v>301</v>
      </c>
      <c r="B260" s="8" t="s">
        <v>302</v>
      </c>
      <c r="C260" s="8" t="s">
        <v>76</v>
      </c>
      <c r="D260" s="8">
        <v>-27985.32</v>
      </c>
    </row>
    <row r="261" spans="1:4" ht="15.75">
      <c r="A261" s="41" t="s">
        <v>303</v>
      </c>
      <c r="B261" s="41"/>
      <c r="C261" s="41"/>
      <c r="D261" s="41"/>
    </row>
    <row r="262" spans="1:4" ht="15.75">
      <c r="A262" s="7" t="s">
        <v>304</v>
      </c>
      <c r="B262" s="8" t="s">
        <v>75</v>
      </c>
      <c r="C262" s="8" t="s">
        <v>76</v>
      </c>
      <c r="D262" s="8">
        <v>0</v>
      </c>
    </row>
    <row r="263" spans="1:4" ht="15.75">
      <c r="A263" s="7" t="s">
        <v>305</v>
      </c>
      <c r="B263" s="8" t="s">
        <v>77</v>
      </c>
      <c r="C263" s="8" t="s">
        <v>76</v>
      </c>
      <c r="D263" s="8">
        <v>0</v>
      </c>
    </row>
    <row r="264" spans="1:4" ht="15.75">
      <c r="A264" s="7" t="s">
        <v>306</v>
      </c>
      <c r="B264" s="8" t="s">
        <v>79</v>
      </c>
      <c r="C264" s="8" t="s">
        <v>76</v>
      </c>
      <c r="D264" s="8">
        <v>0</v>
      </c>
    </row>
    <row r="265" spans="1:4" ht="15.75">
      <c r="A265" s="7" t="s">
        <v>307</v>
      </c>
      <c r="B265" s="8" t="s">
        <v>102</v>
      </c>
      <c r="C265" s="8" t="s">
        <v>76</v>
      </c>
      <c r="D265" s="8">
        <v>0</v>
      </c>
    </row>
    <row r="266" spans="1:4" ht="15.75">
      <c r="A266" s="7" t="s">
        <v>308</v>
      </c>
      <c r="B266" s="8" t="s">
        <v>309</v>
      </c>
      <c r="C266" s="8" t="s">
        <v>76</v>
      </c>
      <c r="D266" s="8">
        <v>0</v>
      </c>
    </row>
    <row r="267" spans="1:4" ht="15.75">
      <c r="A267" s="7" t="s">
        <v>310</v>
      </c>
      <c r="B267" s="8" t="s">
        <v>104</v>
      </c>
      <c r="C267" s="8" t="s">
        <v>76</v>
      </c>
      <c r="D267" s="8">
        <v>0</v>
      </c>
    </row>
    <row r="268" spans="1:4" ht="15.75">
      <c r="A268" s="41" t="s">
        <v>311</v>
      </c>
      <c r="B268" s="41"/>
      <c r="C268" s="41"/>
      <c r="D268" s="41"/>
    </row>
    <row r="269" spans="1:4" ht="15.75">
      <c r="A269" s="7" t="s">
        <v>312</v>
      </c>
      <c r="B269" s="8" t="s">
        <v>295</v>
      </c>
      <c r="C269" s="8" t="s">
        <v>296</v>
      </c>
      <c r="D269" s="8">
        <v>0</v>
      </c>
    </row>
    <row r="270" spans="1:4" ht="15.75">
      <c r="A270" s="7" t="s">
        <v>313</v>
      </c>
      <c r="B270" s="8" t="s">
        <v>298</v>
      </c>
      <c r="C270" s="8" t="s">
        <v>296</v>
      </c>
      <c r="D270" s="8">
        <v>0</v>
      </c>
    </row>
    <row r="271" spans="1:4" ht="15.75">
      <c r="A271" s="7" t="s">
        <v>314</v>
      </c>
      <c r="B271" s="8" t="s">
        <v>315</v>
      </c>
      <c r="C271" s="8" t="s">
        <v>296</v>
      </c>
      <c r="D271" s="8">
        <v>0</v>
      </c>
    </row>
    <row r="272" spans="1:4" ht="15.75">
      <c r="A272" s="7" t="s">
        <v>316</v>
      </c>
      <c r="B272" s="8" t="s">
        <v>302</v>
      </c>
      <c r="C272" s="8" t="s">
        <v>76</v>
      </c>
      <c r="D272" s="8">
        <v>0</v>
      </c>
    </row>
    <row r="273" spans="1:4" ht="15.75">
      <c r="A273" s="41" t="s">
        <v>317</v>
      </c>
      <c r="B273" s="41"/>
      <c r="C273" s="41"/>
      <c r="D273" s="41"/>
    </row>
    <row r="274" spans="1:4" ht="15.75">
      <c r="A274" s="7" t="s">
        <v>318</v>
      </c>
      <c r="B274" s="8" t="s">
        <v>319</v>
      </c>
      <c r="C274" s="8" t="s">
        <v>296</v>
      </c>
      <c r="D274" s="8">
        <v>0</v>
      </c>
    </row>
    <row r="275" spans="1:4" ht="15.75">
      <c r="A275" s="7" t="s">
        <v>320</v>
      </c>
      <c r="B275" s="8" t="s">
        <v>321</v>
      </c>
      <c r="C275" s="8" t="s">
        <v>296</v>
      </c>
      <c r="D275" s="8">
        <v>0</v>
      </c>
    </row>
    <row r="276" spans="1:4" ht="31.5">
      <c r="A276" s="7" t="s">
        <v>322</v>
      </c>
      <c r="B276" s="8" t="s">
        <v>323</v>
      </c>
      <c r="C276" s="8" t="s">
        <v>76</v>
      </c>
      <c r="D276" s="8">
        <v>0</v>
      </c>
    </row>
  </sheetData>
  <sheetProtection/>
  <mergeCells count="8">
    <mergeCell ref="F101:F102"/>
    <mergeCell ref="A273:D273"/>
    <mergeCell ref="A2:D2"/>
    <mergeCell ref="A26:D26"/>
    <mergeCell ref="A8:D8"/>
    <mergeCell ref="A256:D256"/>
    <mergeCell ref="A261:D261"/>
    <mergeCell ref="A268:D268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Кутищева Надежда</cp:lastModifiedBy>
  <cp:lastPrinted>2016-04-07T06:51:43Z</cp:lastPrinted>
  <dcterms:created xsi:type="dcterms:W3CDTF">2010-07-19T21:32:50Z</dcterms:created>
  <dcterms:modified xsi:type="dcterms:W3CDTF">2018-03-31T09:48:44Z</dcterms:modified>
  <cp:category/>
  <cp:version/>
  <cp:contentType/>
  <cp:contentStatus/>
</cp:coreProperties>
</file>