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<sst xmlns="http://schemas.openxmlformats.org/spreadsheetml/2006/main" count="970" uniqueCount="387">
  <si>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</si>
  <si>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</si>
  <si>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</si>
  <si>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</si>
  <si>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</si>
  <si>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</si>
  <si>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</si>
  <si>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</si>
  <si>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</si>
  <si>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</si>
  <si>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</si>
  <si>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</si>
  <si>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</si>
  <si>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</si>
  <si>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</si>
  <si>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</si>
  <si>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</si>
  <si>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</si>
  <si>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</si>
  <si>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</si>
  <si>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</si>
  <si>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</si>
  <si>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</si>
  <si>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</si>
  <si>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</si>
  <si>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</si>
  <si>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</si>
  <si>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</si>
  <si>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</si>
  <si>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</si>
  <si>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</si>
  <si>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</si>
  <si>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</si>
  <si>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</si>
  <si>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</si>
  <si>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</si>
  <si>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</si>
  <si>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</si>
  <si>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</si>
  <si>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</si>
  <si>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</si>
  <si>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</si>
  <si>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</si>
  <si>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</si>
  <si>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</si>
  <si>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</si>
  <si>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</si>
  <si>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</si>
  <si>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</si>
  <si>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</si>
  <si>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</si>
  <si>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</si>
  <si>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</si>
  <si>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</si>
  <si>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</si>
  <si>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</si>
  <si>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</si>
  <si>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</si>
  <si>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</si>
  <si>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</si>
  <si>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</si>
  <si>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</si>
  <si>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</si>
  <si>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</si>
  <si>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</si>
  <si>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</si>
  <si>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</si>
  <si>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</si>
  <si>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</si>
  <si>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</si>
  <si>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</si>
  <si>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</si>
  <si>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</si>
  <si>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</si>
  <si>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</si>
  <si>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</si>
  <si>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</si>
  <si>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</si>
  <si>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</si>
  <si>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</si>
  <si>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</si>
  <si>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</si>
  <si>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</si>
  <si>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</si>
  <si>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</si>
  <si>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</si>
  <si>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</si>
  <si>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</si>
  <si>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</si>
  <si>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</si>
  <si>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</si>
  <si>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</si>
  <si>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</si>
  <si>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</si>
  <si>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</si>
  <si>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</si>
  <si>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</si>
  <si>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</si>
  <si>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</si>
  <si>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</si>
  <si>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</si>
  <si>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</si>
  <si>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</si>
  <si>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</si>
  <si>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</si>
  <si>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</si>
  <si>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</si>
  <si>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</si>
  <si>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</si>
  <si>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</si>
  <si>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</si>
  <si>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</si>
  <si>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</si>
  <si>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</si>
  <si>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</si>
  <si>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</si>
  <si>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</si>
  <si>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</si>
  <si>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</si>
  <si>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</si>
  <si>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</si>
  <si>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</si>
  <si>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</si>
  <si>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</si>
  <si>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</si>
  <si>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</si>
  <si>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</si>
  <si>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</si>
  <si>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</si>
  <si>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</si>
  <si>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</si>
  <si>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</si>
  <si>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</si>
  <si>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</si>
  <si>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</si>
  <si>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</si>
  <si>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</si>
  <si>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</si>
  <si>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</si>
  <si>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</si>
  <si>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</si>
  <si>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</si>
  <si>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</si>
  <si>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</si>
  <si>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</si>
  <si>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</si>
  <si>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</si>
  <si>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</si>
  <si>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</si>
  <si>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</si>
  <si>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</si>
  <si>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</si>
  <si>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</si>
  <si>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</si>
  <si>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</si>
  <si>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</si>
  <si>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</si>
  <si>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</si>
  <si>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</si>
  <si>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</si>
  <si>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</si>
  <si>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</si>
  <si>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</si>
  <si>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</si>
  <si>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</si>
  <si>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</si>
  <si>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</si>
  <si>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</si>
  <si>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</si>
  <si>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</si>
  <si>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</si>
  <si>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</si>
  <si>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</si>
  <si>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</si>
  <si>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</si>
  <si>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</si>
  <si>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</si>
  <si>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</si>
  <si>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</si>
  <si>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</si>
  <si>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</si>
  <si>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</si>
  <si>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</si>
  <si>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</si>
  <si>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</si>
  <si>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</si>
  <si>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</si>
  <si>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</si>
  <si>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</si>
  <si>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</si>
  <si>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</si>
  <si>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</si>
  <si>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</si>
  <si>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</si>
  <si>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</si>
  <si>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</si>
  <si>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</si>
  <si>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</si>
  <si>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</si>
  <si>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</si>
  <si>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</si>
  <si>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</si>
  <si>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</si>
  <si>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</si>
  <si>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</si>
  <si>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</si>
  <si>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</si>
  <si>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</si>
  <si>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</si>
  <si>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</si>
  <si>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</si>
  <si>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</si>
  <si>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</si>
  <si>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</si>
  <si>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</si>
  <si>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</si>
  <si>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</si>
  <si>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</si>
  <si>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</si>
  <si>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</si>
  <si>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</si>
  <si>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</si>
  <si>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</si>
  <si>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</si>
  <si>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</si>
  <si>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</si>
  <si>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</si>
  <si>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</si>
  <si>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</si>
  <si>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</si>
  <si>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</si>
  <si>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</si>
  <si>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</si>
  <si>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</si>
  <si>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</si>
  <si>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</si>
  <si>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</si>
  <si>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</si>
  <si>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</si>
  <si>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</si>
  <si>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</si>
  <si>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</si>
  <si>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</si>
  <si>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</si>
  <si>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</si>
  <si>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</si>
  <si>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</si>
  <si>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</si>
  <si>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</si>
  <si>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</si>
  <si>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</si>
  <si>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</si>
  <si>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</si>
  <si>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</si>
  <si>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</si>
  <si>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</si>
  <si>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</si>
  <si>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</si>
  <si>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</si>
  <si>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</si>
  <si>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</si>
  <si>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</si>
  <si>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</si>
  <si>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</si>
  <si>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</si>
  <si>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</si>
  <si>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</si>
  <si>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</si>
  <si>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</si>
  <si>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</si>
  <si>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</si>
  <si>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</si>
  <si>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</si>
  <si>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</si>
  <si>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</si>
  <si>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</si>
  <si>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</si>
  <si>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</si>
  <si>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</si>
  <si>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</si>
  <si>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</si>
  <si>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</si>
  <si>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</si>
  <si>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</si>
  <si>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</si>
  <si>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</si>
  <si>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</si>
  <si>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</si>
  <si>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</si>
  <si>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</si>
  <si>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</si>
  <si>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</si>
  <si>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</si>
  <si>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</si>
  <si>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</si>
  <si>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</si>
  <si>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</si>
  <si>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</si>
  <si>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</si>
  <si>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</si>
  <si>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</si>
  <si>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</si>
  <si>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</si>
  <si>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</si>
  <si>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</si>
  <si>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</si>
  <si>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</si>
  <si>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</si>
  <si>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</si>
  <si>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</si>
  <si>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</si>
  <si>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</si>
  <si>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</si>
  <si>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</si>
  <si>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</si>
  <si>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</si>
  <si>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</si>
  <si>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</si>
  <si>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</si>
  <si>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</si>
  <si>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</si>
  <si>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</si>
  <si>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</si>
  <si>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</si>
  <si>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</si>
  <si>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</si>
  <si>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</si>
  <si>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</si>
  <si>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</si>
  <si>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</si>
  <si>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</si>
  <si>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</si>
  <si>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</si>
  <si>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</si>
  <si>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</si>
  <si>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</si>
  <si>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</si>
  <si>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</si>
  <si>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</si>
  <si>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</si>
  <si>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</si>
  <si>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</si>
  <si>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</si>
  <si>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</si>
  <si>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</si>
  <si>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</si>
  <si>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</si>
  <si>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</si>
  <si>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</si>
  <si>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</si>
  <si>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</si>
  <si>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</si>
  <si>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</si>
  <si>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</si>
  <si>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</si>
  <si>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</si>
  <si>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</si>
  <si>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</si>
  <si>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</si>
  <si>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</si>
  <si>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</si>
  <si>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</si>
  <si>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</si>
  <si>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</si>
  <si>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</si>
  <si>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</si>
  <si>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</si>
  <si>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</si>
  <si>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</si>
  <si>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</si>
  <si>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</si>
  <si>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</si>
  <si>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</si>
  <si>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</si>
  <si>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</si>
  <si>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</si>
  <si>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</si>
  <si>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</si>
  <si>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</si>
  <si>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</si>
  <si>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</si>
  <si>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</si>
  <si>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Отчет об исполнении управляющей организацией ООО "УК "Привокзальная" договора управления за 2016 год по дому № 1  ул. Зегеля в                        г. Липецке</t>
  </si>
  <si>
    <t xml:space="preserve">Уборка опавших листьев при засоренности: средней 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</si>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</sst>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P122">
            <v>538062.9968760001</v>
          </cell>
        </row>
        <row r="123">
          <cell r="BP123">
            <v>908294.1311040003</v>
          </cell>
        </row>
        <row r="124">
          <cell r="BP124">
            <v>142496.8644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1.851562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7" customFormat="1" ht="33.75" customHeight="1">
      <c r="A2" s="5" t="s">
        <v>382</v>
      </c>
      <c r="B2" s="5"/>
      <c r="C2" s="5"/>
      <c r="D2" s="5"/>
      <c r="E2" s="6">
        <v>9690.5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386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325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326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904.67</v>
      </c>
    </row>
    <row r="11" spans="1:4" ht="15.75">
      <c r="A11" s="8" t="s">
        <v>78</v>
      </c>
      <c r="B11" s="9" t="s">
        <v>79</v>
      </c>
      <c r="C11" s="9" t="s">
        <v>76</v>
      </c>
      <c r="D11" s="9">
        <v>102969.11</v>
      </c>
    </row>
    <row r="12" spans="1:5" ht="31.5">
      <c r="A12" s="8" t="s">
        <v>80</v>
      </c>
      <c r="B12" s="9" t="s">
        <v>81</v>
      </c>
      <c r="C12" s="9" t="s">
        <v>76</v>
      </c>
      <c r="D12" s="12">
        <f>D13+D14+D15</f>
        <v>1588853.9923800004</v>
      </c>
      <c r="E12" s="13"/>
    </row>
    <row r="13" spans="1:4" ht="15.75">
      <c r="A13" s="8" t="s">
        <v>97</v>
      </c>
      <c r="B13" s="14" t="s">
        <v>82</v>
      </c>
      <c r="C13" s="9" t="s">
        <v>76</v>
      </c>
      <c r="D13" s="12">
        <f>'[1]ук(2016)'!$BP$123</f>
        <v>908294.1311040003</v>
      </c>
    </row>
    <row r="14" spans="1:4" ht="15.75">
      <c r="A14" s="8" t="s">
        <v>98</v>
      </c>
      <c r="B14" s="14" t="s">
        <v>83</v>
      </c>
      <c r="C14" s="9" t="s">
        <v>76</v>
      </c>
      <c r="D14" s="12">
        <f>'[1]ук(2016)'!$BP$122</f>
        <v>538062.9968760001</v>
      </c>
    </row>
    <row r="15" spans="1:4" ht="15.75">
      <c r="A15" s="8" t="s">
        <v>99</v>
      </c>
      <c r="B15" s="14" t="s">
        <v>84</v>
      </c>
      <c r="C15" s="9" t="s">
        <v>76</v>
      </c>
      <c r="D15" s="12">
        <f>'[1]ук(2016)'!$BP$124</f>
        <v>142496.8644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1176920.17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1176920.17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D16+D10</f>
        <v>1177824.8399999999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791.76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404604.80238000053</v>
      </c>
      <c r="E25" s="1">
        <f>D12-(D16+D10)+D260-D24+D11</f>
        <v>404604.80238000053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107471.13</v>
      </c>
      <c r="E28" s="21">
        <v>107471.13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11.090359630566018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329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93530.48000000001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4709.79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0.4860213611268768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328</v>
      </c>
      <c r="E39" s="17">
        <v>2248.95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0.2320778081626335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24933.23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2.572955987823126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343</v>
      </c>
      <c r="B47" s="10" t="s">
        <v>109</v>
      </c>
      <c r="C47" s="10" t="s">
        <v>70</v>
      </c>
      <c r="D47" s="10" t="s">
        <v>16</v>
      </c>
      <c r="E47" s="17">
        <v>61638.51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344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345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346</v>
      </c>
      <c r="B50" s="10" t="s">
        <v>111</v>
      </c>
      <c r="C50" s="10" t="s">
        <v>76</v>
      </c>
      <c r="D50" s="34">
        <f>E47/E2</f>
        <v>6.360715133378051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347</v>
      </c>
      <c r="B51" s="10" t="s">
        <v>109</v>
      </c>
      <c r="C51" s="10" t="s">
        <v>70</v>
      </c>
      <c r="D51" s="34" t="s">
        <v>331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348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349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350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351</v>
      </c>
      <c r="B55" s="10" t="s">
        <v>109</v>
      </c>
      <c r="C55" s="10" t="s">
        <v>70</v>
      </c>
      <c r="D55" s="34" t="s">
        <v>330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352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353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354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92493.88</v>
      </c>
      <c r="E60" s="30">
        <v>92493.88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9.544799545947061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385</v>
      </c>
      <c r="E65" s="3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8" customFormat="1" ht="15.75">
      <c r="A66" s="32" t="s">
        <v>139</v>
      </c>
      <c r="B66" s="10" t="s">
        <v>108</v>
      </c>
      <c r="C66" s="10" t="s">
        <v>76</v>
      </c>
      <c r="D66" s="10"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140</v>
      </c>
      <c r="B67" s="10" t="s">
        <v>109</v>
      </c>
      <c r="C67" s="10" t="s">
        <v>70</v>
      </c>
      <c r="D67" s="10" t="s">
        <v>385</v>
      </c>
      <c r="E67" s="3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141</v>
      </c>
      <c r="B68" s="10" t="s">
        <v>110</v>
      </c>
      <c r="C68" s="10" t="s">
        <v>70</v>
      </c>
      <c r="D68" s="10" t="s">
        <v>27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142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143</v>
      </c>
      <c r="B70" s="10" t="s">
        <v>111</v>
      </c>
      <c r="C70" s="10" t="s">
        <v>76</v>
      </c>
      <c r="D70" s="35">
        <f>E65/E2</f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8" customFormat="1" ht="15.75">
      <c r="A72" s="32" t="s">
        <v>145</v>
      </c>
      <c r="B72" s="10" t="s">
        <v>108</v>
      </c>
      <c r="C72" s="10" t="s">
        <v>76</v>
      </c>
      <c r="D72" s="10">
        <f>E72</f>
        <v>142496.86</v>
      </c>
      <c r="E72" s="30">
        <v>142496.86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2" t="s">
        <v>146</v>
      </c>
      <c r="B73" s="10" t="s">
        <v>109</v>
      </c>
      <c r="C73" s="10" t="s">
        <v>70</v>
      </c>
      <c r="D73" s="10" t="s">
        <v>7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147</v>
      </c>
      <c r="B74" s="10" t="s">
        <v>110</v>
      </c>
      <c r="C74" s="10" t="s">
        <v>70</v>
      </c>
      <c r="D74" s="10" t="s">
        <v>20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2" t="s">
        <v>148</v>
      </c>
      <c r="B75" s="10" t="s">
        <v>67</v>
      </c>
      <c r="C75" s="10" t="s">
        <v>70</v>
      </c>
      <c r="D75" s="10" t="s">
        <v>12</v>
      </c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149</v>
      </c>
      <c r="B76" s="10" t="s">
        <v>111</v>
      </c>
      <c r="C76" s="10" t="s">
        <v>76</v>
      </c>
      <c r="D76" s="35">
        <f>E72/E2</f>
        <v>14.70479954594706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18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30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18" customFormat="1" ht="15.75">
      <c r="A78" s="32" t="s">
        <v>152</v>
      </c>
      <c r="B78" s="10" t="s">
        <v>108</v>
      </c>
      <c r="C78" s="10" t="s">
        <v>76</v>
      </c>
      <c r="D78" s="10">
        <f>E78</f>
        <v>20390.92</v>
      </c>
      <c r="E78" s="30">
        <v>20390.92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153</v>
      </c>
      <c r="B79" s="10" t="s">
        <v>109</v>
      </c>
      <c r="C79" s="10" t="s">
        <v>70</v>
      </c>
      <c r="D79" s="10" t="s">
        <v>57</v>
      </c>
      <c r="E79" s="30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154</v>
      </c>
      <c r="B80" s="10" t="s">
        <v>110</v>
      </c>
      <c r="C80" s="10" t="s">
        <v>70</v>
      </c>
      <c r="D80" s="10" t="s">
        <v>150</v>
      </c>
      <c r="E80" s="3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155</v>
      </c>
      <c r="B81" s="10" t="s">
        <v>67</v>
      </c>
      <c r="C81" s="10" t="s">
        <v>70</v>
      </c>
      <c r="D81" s="10" t="s">
        <v>12</v>
      </c>
      <c r="E81" s="3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156</v>
      </c>
      <c r="B82" s="10" t="s">
        <v>111</v>
      </c>
      <c r="C82" s="10" t="s">
        <v>76</v>
      </c>
      <c r="D82" s="35">
        <f>E78/E2</f>
        <v>2.104217532635055</v>
      </c>
      <c r="E82" s="30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7">
        <v>1907.35</v>
      </c>
      <c r="F83" s="30" t="s">
        <v>340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8" customFormat="1" ht="15.75">
      <c r="A84" s="32" t="s">
        <v>159</v>
      </c>
      <c r="B84" s="10" t="s">
        <v>108</v>
      </c>
      <c r="C84" s="10" t="s">
        <v>76</v>
      </c>
      <c r="D84" s="10">
        <f>E83</f>
        <v>1907.35</v>
      </c>
      <c r="E84" s="17"/>
      <c r="F84" s="17">
        <v>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2" t="s">
        <v>160</v>
      </c>
      <c r="B85" s="10" t="s">
        <v>109</v>
      </c>
      <c r="C85" s="10" t="s">
        <v>70</v>
      </c>
      <c r="D85" s="10" t="s">
        <v>58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161</v>
      </c>
      <c r="B86" s="10" t="s">
        <v>110</v>
      </c>
      <c r="C86" s="10" t="s">
        <v>70</v>
      </c>
      <c r="D86" s="10" t="s">
        <v>157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2" t="s">
        <v>162</v>
      </c>
      <c r="B87" s="10" t="s">
        <v>67</v>
      </c>
      <c r="C87" s="10" t="s">
        <v>70</v>
      </c>
      <c r="D87" s="10" t="s">
        <v>22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163</v>
      </c>
      <c r="B88" s="10" t="s">
        <v>111</v>
      </c>
      <c r="C88" s="10" t="s">
        <v>76</v>
      </c>
      <c r="D88" s="35">
        <f>E83/F84</f>
        <v>635.7833333333333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8" customFormat="1" ht="15.75">
      <c r="A90" s="32" t="s">
        <v>165</v>
      </c>
      <c r="B90" s="10" t="s">
        <v>108</v>
      </c>
      <c r="C90" s="10" t="s">
        <v>76</v>
      </c>
      <c r="D90" s="10">
        <f>E91+E95</f>
        <v>323972.8</v>
      </c>
      <c r="E90" s="30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2" t="s">
        <v>166</v>
      </c>
      <c r="B91" s="10" t="s">
        <v>109</v>
      </c>
      <c r="C91" s="10" t="s">
        <v>70</v>
      </c>
      <c r="D91" s="10" t="s">
        <v>6</v>
      </c>
      <c r="E91" s="30">
        <v>98959.39</v>
      </c>
      <c r="F91" s="30" t="s">
        <v>342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167</v>
      </c>
      <c r="B92" s="10" t="s">
        <v>110</v>
      </c>
      <c r="C92" s="10" t="s">
        <v>70</v>
      </c>
      <c r="D92" s="10" t="s">
        <v>25</v>
      </c>
      <c r="E92" s="30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2" t="s">
        <v>168</v>
      </c>
      <c r="B93" s="10" t="s">
        <v>67</v>
      </c>
      <c r="C93" s="10" t="s">
        <v>70</v>
      </c>
      <c r="D93" s="10" t="s">
        <v>12</v>
      </c>
      <c r="E93" s="30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169</v>
      </c>
      <c r="B94" s="10" t="s">
        <v>111</v>
      </c>
      <c r="C94" s="10" t="s">
        <v>76</v>
      </c>
      <c r="D94" s="35">
        <f>E91/E2</f>
        <v>10.2120004127754</v>
      </c>
      <c r="E94" s="30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2" t="s">
        <v>170</v>
      </c>
      <c r="B95" s="10" t="s">
        <v>109</v>
      </c>
      <c r="C95" s="10" t="s">
        <v>70</v>
      </c>
      <c r="D95" s="10" t="s">
        <v>5</v>
      </c>
      <c r="E95" s="30">
        <v>225013.41</v>
      </c>
      <c r="F95" s="30" t="s">
        <v>342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171</v>
      </c>
      <c r="B96" s="10" t="s">
        <v>110</v>
      </c>
      <c r="C96" s="10" t="s">
        <v>70</v>
      </c>
      <c r="D96" s="10" t="s">
        <v>20</v>
      </c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2" t="s">
        <v>172</v>
      </c>
      <c r="B97" s="10" t="s">
        <v>67</v>
      </c>
      <c r="C97" s="10" t="s">
        <v>70</v>
      </c>
      <c r="D97" s="10" t="s">
        <v>12</v>
      </c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173</v>
      </c>
      <c r="B98" s="10" t="s">
        <v>111</v>
      </c>
      <c r="C98" s="10" t="s">
        <v>76</v>
      </c>
      <c r="D98" s="35">
        <f>E95/E2</f>
        <v>23.22</v>
      </c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30"/>
      <c r="F99" s="10" t="s">
        <v>341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8" customFormat="1" ht="15.75">
      <c r="A100" s="32" t="s">
        <v>176</v>
      </c>
      <c r="B100" s="10" t="s">
        <v>108</v>
      </c>
      <c r="C100" s="10" t="s">
        <v>76</v>
      </c>
      <c r="D100" s="10">
        <f>E101+E105</f>
        <v>3030.5699999999997</v>
      </c>
      <c r="E100" s="17"/>
      <c r="F100" s="10">
        <v>1149.8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177</v>
      </c>
      <c r="B101" s="10" t="s">
        <v>109</v>
      </c>
      <c r="C101" s="10" t="s">
        <v>70</v>
      </c>
      <c r="D101" s="10" t="s">
        <v>9</v>
      </c>
      <c r="E101" s="17">
        <v>2409.68</v>
      </c>
      <c r="F101" s="3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178</v>
      </c>
      <c r="B102" s="10" t="s">
        <v>110</v>
      </c>
      <c r="C102" s="10" t="s">
        <v>70</v>
      </c>
      <c r="D102" s="10" t="s">
        <v>27</v>
      </c>
      <c r="E102" s="17"/>
      <c r="F102" s="3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179</v>
      </c>
      <c r="B103" s="10" t="s">
        <v>67</v>
      </c>
      <c r="C103" s="10" t="s">
        <v>70</v>
      </c>
      <c r="D103" s="10" t="s">
        <v>174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2" t="s">
        <v>180</v>
      </c>
      <c r="B104" s="10" t="s">
        <v>111</v>
      </c>
      <c r="C104" s="10" t="s">
        <v>76</v>
      </c>
      <c r="D104" s="35">
        <f>E101/F100</f>
        <v>2.095738389285093</v>
      </c>
      <c r="E104" s="17"/>
      <c r="F104" s="10" t="s">
        <v>341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2" t="s">
        <v>181</v>
      </c>
      <c r="B105" s="10" t="s">
        <v>109</v>
      </c>
      <c r="C105" s="10" t="s">
        <v>70</v>
      </c>
      <c r="D105" s="10" t="s">
        <v>8</v>
      </c>
      <c r="E105" s="17">
        <v>620.89</v>
      </c>
      <c r="F105" s="10">
        <f>F100</f>
        <v>1149.8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2" t="s">
        <v>182</v>
      </c>
      <c r="B106" s="10" t="s">
        <v>110</v>
      </c>
      <c r="C106" s="10" t="s">
        <v>70</v>
      </c>
      <c r="D106" s="10" t="s">
        <v>28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2" t="s">
        <v>183</v>
      </c>
      <c r="B107" s="10" t="s">
        <v>67</v>
      </c>
      <c r="C107" s="10" t="s">
        <v>70</v>
      </c>
      <c r="D107" s="10" t="s">
        <v>174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184</v>
      </c>
      <c r="B108" s="10" t="s">
        <v>111</v>
      </c>
      <c r="C108" s="10" t="s">
        <v>76</v>
      </c>
      <c r="D108" s="35">
        <f>E105/F105</f>
        <v>0.5399982605670551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30"/>
      <c r="F109" s="1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8" customFormat="1" ht="15.75">
      <c r="A110" s="32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245905.39000000004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2" t="s">
        <v>187</v>
      </c>
      <c r="B111" s="10" t="s">
        <v>109</v>
      </c>
      <c r="C111" s="10" t="s">
        <v>70</v>
      </c>
      <c r="D111" s="10" t="s">
        <v>30</v>
      </c>
      <c r="E111" s="17">
        <v>4898.69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2" t="s">
        <v>188</v>
      </c>
      <c r="B112" s="10" t="s">
        <v>110</v>
      </c>
      <c r="C112" s="10" t="s">
        <v>70</v>
      </c>
      <c r="D112" s="10" t="s">
        <v>25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2" t="s">
        <v>189</v>
      </c>
      <c r="B113" s="10" t="s">
        <v>67</v>
      </c>
      <c r="C113" s="10" t="s">
        <v>70</v>
      </c>
      <c r="D113" s="10" t="s">
        <v>12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190</v>
      </c>
      <c r="B114" s="10" t="s">
        <v>111</v>
      </c>
      <c r="C114" s="10" t="s">
        <v>76</v>
      </c>
      <c r="D114" s="35">
        <f>E111/E2</f>
        <v>0.5055146793251122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2" t="s">
        <v>191</v>
      </c>
      <c r="B115" s="10" t="s">
        <v>109</v>
      </c>
      <c r="C115" s="10" t="s">
        <v>70</v>
      </c>
      <c r="D115" s="10" t="s">
        <v>31</v>
      </c>
      <c r="E115" s="17">
        <v>17352.12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192</v>
      </c>
      <c r="B116" s="10" t="s">
        <v>110</v>
      </c>
      <c r="C116" s="10" t="s">
        <v>70</v>
      </c>
      <c r="D116" s="10" t="s">
        <v>32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2" t="s">
        <v>193</v>
      </c>
      <c r="B117" s="10" t="s">
        <v>67</v>
      </c>
      <c r="C117" s="10" t="s">
        <v>70</v>
      </c>
      <c r="D117" s="10" t="s">
        <v>12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194</v>
      </c>
      <c r="B118" s="10" t="s">
        <v>111</v>
      </c>
      <c r="C118" s="10" t="s">
        <v>76</v>
      </c>
      <c r="D118" s="35">
        <f>E115/E2</f>
        <v>1.790632062329085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195</v>
      </c>
      <c r="B119" s="10" t="s">
        <v>109</v>
      </c>
      <c r="C119" s="10" t="s">
        <v>70</v>
      </c>
      <c r="D119" s="10" t="s">
        <v>3</v>
      </c>
      <c r="E119" s="17">
        <v>7427.01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196</v>
      </c>
      <c r="B120" s="10" t="s">
        <v>110</v>
      </c>
      <c r="C120" s="10" t="s">
        <v>70</v>
      </c>
      <c r="D120" s="10" t="s">
        <v>33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197</v>
      </c>
      <c r="B121" s="10" t="s">
        <v>67</v>
      </c>
      <c r="C121" s="10" t="s">
        <v>70</v>
      </c>
      <c r="D121" s="10" t="s">
        <v>12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198</v>
      </c>
      <c r="B122" s="10" t="s">
        <v>111</v>
      </c>
      <c r="C122" s="10" t="s">
        <v>76</v>
      </c>
      <c r="D122" s="35">
        <f>E119/E2</f>
        <v>0.7664217532635055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2" t="s">
        <v>199</v>
      </c>
      <c r="B123" s="10" t="s">
        <v>109</v>
      </c>
      <c r="C123" s="10" t="s">
        <v>70</v>
      </c>
      <c r="D123" s="10" t="s">
        <v>2</v>
      </c>
      <c r="E123" s="17">
        <v>88244.02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2" t="s">
        <v>200</v>
      </c>
      <c r="B124" s="10" t="s">
        <v>110</v>
      </c>
      <c r="C124" s="10" t="s">
        <v>70</v>
      </c>
      <c r="D124" s="10" t="s">
        <v>34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2" t="s">
        <v>201</v>
      </c>
      <c r="B125" s="10" t="s">
        <v>67</v>
      </c>
      <c r="C125" s="10" t="s">
        <v>70</v>
      </c>
      <c r="D125" s="10" t="s">
        <v>12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202</v>
      </c>
      <c r="B126" s="10" t="s">
        <v>111</v>
      </c>
      <c r="C126" s="10" t="s">
        <v>76</v>
      </c>
      <c r="D126" s="35">
        <f>E123/E2</f>
        <v>9.106240132088129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2" t="s">
        <v>203</v>
      </c>
      <c r="B127" s="10" t="s">
        <v>109</v>
      </c>
      <c r="C127" s="10" t="s">
        <v>70</v>
      </c>
      <c r="D127" s="10" t="s">
        <v>35</v>
      </c>
      <c r="E127" s="17">
        <v>59056.88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204</v>
      </c>
      <c r="B128" s="10" t="s">
        <v>110</v>
      </c>
      <c r="C128" s="10" t="s">
        <v>70</v>
      </c>
      <c r="D128" s="10" t="s">
        <v>36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2" t="s">
        <v>205</v>
      </c>
      <c r="B129" s="10" t="s">
        <v>67</v>
      </c>
      <c r="C129" s="10" t="s">
        <v>70</v>
      </c>
      <c r="D129" s="10" t="s">
        <v>12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2" t="s">
        <v>206</v>
      </c>
      <c r="B130" s="10" t="s">
        <v>111</v>
      </c>
      <c r="C130" s="10" t="s">
        <v>76</v>
      </c>
      <c r="D130" s="35">
        <f>E127/E2</f>
        <v>6.094306795314999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207</v>
      </c>
      <c r="B131" s="10" t="s">
        <v>109</v>
      </c>
      <c r="C131" s="10" t="s">
        <v>70</v>
      </c>
      <c r="D131" s="10" t="s">
        <v>37</v>
      </c>
      <c r="E131" s="17">
        <v>33005.84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208</v>
      </c>
      <c r="B132" s="10" t="s">
        <v>110</v>
      </c>
      <c r="C132" s="10" t="s">
        <v>70</v>
      </c>
      <c r="D132" s="10" t="s">
        <v>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209</v>
      </c>
      <c r="B133" s="10" t="s">
        <v>67</v>
      </c>
      <c r="C133" s="10" t="s">
        <v>70</v>
      </c>
      <c r="D133" s="10" t="s">
        <v>12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210</v>
      </c>
      <c r="B134" s="10" t="s">
        <v>111</v>
      </c>
      <c r="C134" s="10" t="s">
        <v>76</v>
      </c>
      <c r="D134" s="35">
        <f>E131/E2</f>
        <v>3.405999690418451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211</v>
      </c>
      <c r="B135" s="10" t="s">
        <v>109</v>
      </c>
      <c r="C135" s="10" t="s">
        <v>70</v>
      </c>
      <c r="D135" s="10" t="s">
        <v>39</v>
      </c>
      <c r="E135" s="17">
        <v>14372.66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212</v>
      </c>
      <c r="B136" s="10" t="s">
        <v>110</v>
      </c>
      <c r="C136" s="10" t="s">
        <v>70</v>
      </c>
      <c r="D136" s="10" t="s">
        <v>27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213</v>
      </c>
      <c r="B137" s="10" t="s">
        <v>67</v>
      </c>
      <c r="C137" s="10" t="s">
        <v>70</v>
      </c>
      <c r="D137" s="10" t="s">
        <v>12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214</v>
      </c>
      <c r="B138" s="10" t="s">
        <v>111</v>
      </c>
      <c r="C138" s="10" t="s">
        <v>76</v>
      </c>
      <c r="D138" s="35">
        <f>E135/E2</f>
        <v>1.4831701150611423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2" t="s">
        <v>215</v>
      </c>
      <c r="B139" s="10" t="s">
        <v>109</v>
      </c>
      <c r="C139" s="10" t="s">
        <v>70</v>
      </c>
      <c r="D139" s="10" t="s">
        <v>40</v>
      </c>
      <c r="E139" s="17">
        <v>8749.11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2" t="s">
        <v>216</v>
      </c>
      <c r="B140" s="10" t="s">
        <v>110</v>
      </c>
      <c r="C140" s="10" t="s">
        <v>70</v>
      </c>
      <c r="D140" s="10" t="s">
        <v>34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2" t="s">
        <v>217</v>
      </c>
      <c r="B141" s="10" t="s">
        <v>67</v>
      </c>
      <c r="C141" s="10" t="s">
        <v>70</v>
      </c>
      <c r="D141" s="10" t="s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218</v>
      </c>
      <c r="B142" s="10" t="s">
        <v>111</v>
      </c>
      <c r="C142" s="10" t="s">
        <v>76</v>
      </c>
      <c r="D142" s="35">
        <f>E139/E2</f>
        <v>0.9028543418812239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2" t="s">
        <v>355</v>
      </c>
      <c r="B143" s="10" t="s">
        <v>109</v>
      </c>
      <c r="C143" s="10" t="s">
        <v>70</v>
      </c>
      <c r="D143" s="10" t="s">
        <v>337</v>
      </c>
      <c r="E143" s="17">
        <v>6616.67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2" t="s">
        <v>356</v>
      </c>
      <c r="B144" s="10" t="s">
        <v>110</v>
      </c>
      <c r="C144" s="10" t="s">
        <v>70</v>
      </c>
      <c r="D144" s="10" t="s">
        <v>38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2" t="s">
        <v>357</v>
      </c>
      <c r="B145" s="10" t="s">
        <v>67</v>
      </c>
      <c r="C145" s="10" t="s">
        <v>70</v>
      </c>
      <c r="D145" s="10" t="s">
        <v>12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358</v>
      </c>
      <c r="B146" s="10" t="s">
        <v>111</v>
      </c>
      <c r="C146" s="10" t="s">
        <v>76</v>
      </c>
      <c r="D146" s="35">
        <f>E143/E2</f>
        <v>0.6827996491409112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2" t="s">
        <v>359</v>
      </c>
      <c r="B147" s="10" t="s">
        <v>109</v>
      </c>
      <c r="C147" s="10" t="s">
        <v>70</v>
      </c>
      <c r="D147" s="35" t="s">
        <v>336</v>
      </c>
      <c r="E147" s="17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360</v>
      </c>
      <c r="B148" s="10" t="s">
        <v>110</v>
      </c>
      <c r="C148" s="10" t="s">
        <v>70</v>
      </c>
      <c r="D148" s="35" t="s">
        <v>34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2" t="s">
        <v>361</v>
      </c>
      <c r="B149" s="10" t="s">
        <v>67</v>
      </c>
      <c r="C149" s="10" t="s">
        <v>70</v>
      </c>
      <c r="D149" s="35" t="s">
        <v>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2" t="s">
        <v>362</v>
      </c>
      <c r="B150" s="10" t="s">
        <v>111</v>
      </c>
      <c r="C150" s="10" t="s">
        <v>76</v>
      </c>
      <c r="D150" s="35">
        <f>E147/E2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363</v>
      </c>
      <c r="B151" s="10" t="s">
        <v>109</v>
      </c>
      <c r="C151" s="10" t="s">
        <v>70</v>
      </c>
      <c r="D151" s="35" t="s">
        <v>338</v>
      </c>
      <c r="E151" s="17">
        <v>864.97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364</v>
      </c>
      <c r="B152" s="10" t="s">
        <v>110</v>
      </c>
      <c r="C152" s="10" t="s">
        <v>70</v>
      </c>
      <c r="D152" s="35" t="s">
        <v>27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365</v>
      </c>
      <c r="B153" s="10" t="s">
        <v>67</v>
      </c>
      <c r="C153" s="10" t="s">
        <v>70</v>
      </c>
      <c r="D153" s="35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366</v>
      </c>
      <c r="B154" s="10" t="s">
        <v>111</v>
      </c>
      <c r="C154" s="10" t="s">
        <v>76</v>
      </c>
      <c r="D154" s="35">
        <f>E151/E2</f>
        <v>0.08925958412878593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367</v>
      </c>
      <c r="B155" s="10" t="s">
        <v>109</v>
      </c>
      <c r="C155" s="10" t="s">
        <v>70</v>
      </c>
      <c r="D155" s="35" t="s">
        <v>335</v>
      </c>
      <c r="E155" s="17">
        <f>430.13+3412.59</f>
        <v>3842.7200000000003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368</v>
      </c>
      <c r="B156" s="10" t="s">
        <v>110</v>
      </c>
      <c r="C156" s="10" t="s">
        <v>70</v>
      </c>
      <c r="D156" s="35" t="s">
        <v>27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369</v>
      </c>
      <c r="B157" s="10" t="s">
        <v>67</v>
      </c>
      <c r="C157" s="10" t="s">
        <v>70</v>
      </c>
      <c r="D157" s="35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370</v>
      </c>
      <c r="B158" s="10" t="s">
        <v>111</v>
      </c>
      <c r="C158" s="10" t="s">
        <v>76</v>
      </c>
      <c r="D158" s="35">
        <f>E155/E2</f>
        <v>0.39654506991383315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/>
      <c r="B159" s="10" t="s">
        <v>109</v>
      </c>
      <c r="C159" s="10" t="s">
        <v>70</v>
      </c>
      <c r="D159" s="35" t="s">
        <v>383</v>
      </c>
      <c r="E159" s="17">
        <v>1474.7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/>
      <c r="B160" s="10" t="s">
        <v>110</v>
      </c>
      <c r="C160" s="10" t="s">
        <v>70</v>
      </c>
      <c r="D160" s="35" t="s">
        <v>27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/>
      <c r="B161" s="10" t="s">
        <v>67</v>
      </c>
      <c r="C161" s="10" t="s">
        <v>70</v>
      </c>
      <c r="D161" s="35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/>
      <c r="B162" s="10" t="s">
        <v>111</v>
      </c>
      <c r="C162" s="10" t="s">
        <v>76</v>
      </c>
      <c r="D162" s="35">
        <v>3.64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371</v>
      </c>
      <c r="B163" s="10" t="s">
        <v>109</v>
      </c>
      <c r="C163" s="10" t="s">
        <v>70</v>
      </c>
      <c r="D163" s="10" t="s">
        <v>332</v>
      </c>
      <c r="E163" s="17">
        <v>0</v>
      </c>
      <c r="F163" s="37"/>
      <c r="G163" s="3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2" t="s">
        <v>372</v>
      </c>
      <c r="B164" s="10" t="s">
        <v>110</v>
      </c>
      <c r="C164" s="10" t="s">
        <v>70</v>
      </c>
      <c r="D164" s="10" t="s">
        <v>27</v>
      </c>
      <c r="E164" s="17"/>
      <c r="F164" s="39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373</v>
      </c>
      <c r="B165" s="10" t="s">
        <v>67</v>
      </c>
      <c r="C165" s="10" t="s">
        <v>70</v>
      </c>
      <c r="D165" s="10" t="s">
        <v>12</v>
      </c>
      <c r="E165" s="17">
        <v>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374</v>
      </c>
      <c r="B166" s="10" t="s">
        <v>111</v>
      </c>
      <c r="C166" s="10" t="s">
        <v>76</v>
      </c>
      <c r="D166" s="35">
        <f>E165/E2</f>
        <v>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3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220</v>
      </c>
      <c r="B168" s="10" t="s">
        <v>108</v>
      </c>
      <c r="C168" s="10" t="s">
        <v>76</v>
      </c>
      <c r="D168" s="10">
        <f>E169+E173+E177+E181+E185+E189+E193+E197+E201+E205+E209</f>
        <v>311507.74</v>
      </c>
      <c r="E168" s="3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2" t="s">
        <v>221</v>
      </c>
      <c r="B169" s="10" t="s">
        <v>109</v>
      </c>
      <c r="C169" s="10" t="s">
        <v>70</v>
      </c>
      <c r="D169" s="10" t="s">
        <v>42</v>
      </c>
      <c r="E169" s="30">
        <v>3022.8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2" t="s">
        <v>222</v>
      </c>
      <c r="B170" s="10" t="s">
        <v>110</v>
      </c>
      <c r="C170" s="10" t="s">
        <v>70</v>
      </c>
      <c r="D170" s="10" t="s">
        <v>43</v>
      </c>
      <c r="E170" s="3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2" t="s">
        <v>223</v>
      </c>
      <c r="B171" s="10" t="s">
        <v>67</v>
      </c>
      <c r="C171" s="10" t="s">
        <v>70</v>
      </c>
      <c r="D171" s="10" t="s">
        <v>22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224</v>
      </c>
      <c r="B172" s="10" t="s">
        <v>111</v>
      </c>
      <c r="C172" s="10" t="s">
        <v>76</v>
      </c>
      <c r="D172" s="35">
        <v>251.9</v>
      </c>
      <c r="E172" s="3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2"/>
      <c r="B173" s="10" t="s">
        <v>109</v>
      </c>
      <c r="C173" s="10" t="s">
        <v>70</v>
      </c>
      <c r="D173" s="10" t="s">
        <v>384</v>
      </c>
      <c r="E173" s="30">
        <v>7077</v>
      </c>
      <c r="F173" s="17">
        <v>2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2"/>
      <c r="B174" s="10" t="s">
        <v>110</v>
      </c>
      <c r="C174" s="10" t="s">
        <v>70</v>
      </c>
      <c r="D174" s="10" t="s">
        <v>43</v>
      </c>
      <c r="E174" s="3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2"/>
      <c r="B175" s="10" t="s">
        <v>67</v>
      </c>
      <c r="C175" s="10" t="s">
        <v>70</v>
      </c>
      <c r="D175" s="10" t="s">
        <v>22</v>
      </c>
      <c r="E175" s="3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/>
      <c r="B176" s="10" t="s">
        <v>111</v>
      </c>
      <c r="C176" s="10" t="s">
        <v>76</v>
      </c>
      <c r="D176" s="35">
        <v>353.85</v>
      </c>
      <c r="E176" s="3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2" t="s">
        <v>225</v>
      </c>
      <c r="B177" s="10" t="s">
        <v>109</v>
      </c>
      <c r="C177" s="10" t="s">
        <v>70</v>
      </c>
      <c r="D177" s="10" t="s">
        <v>44</v>
      </c>
      <c r="E177" s="17">
        <f>15950.08</f>
        <v>15950.08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226</v>
      </c>
      <c r="B178" s="10" t="s">
        <v>110</v>
      </c>
      <c r="C178" s="10" t="s">
        <v>70</v>
      </c>
      <c r="D178" s="10" t="s">
        <v>27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2" t="s">
        <v>227</v>
      </c>
      <c r="B179" s="10" t="s">
        <v>67</v>
      </c>
      <c r="C179" s="10" t="s">
        <v>70</v>
      </c>
      <c r="D179" s="10" t="s">
        <v>12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228</v>
      </c>
      <c r="B180" s="10" t="s">
        <v>111</v>
      </c>
      <c r="C180" s="10" t="s">
        <v>76</v>
      </c>
      <c r="D180" s="35">
        <f>E177/E2</f>
        <v>1.6459501573706208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2" t="s">
        <v>229</v>
      </c>
      <c r="B181" s="10" t="s">
        <v>109</v>
      </c>
      <c r="C181" s="10" t="s">
        <v>70</v>
      </c>
      <c r="D181" s="10" t="s">
        <v>45</v>
      </c>
      <c r="E181" s="17">
        <f>56743.6+2408.32+2420.72</f>
        <v>61572.64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230</v>
      </c>
      <c r="B182" s="10" t="s">
        <v>110</v>
      </c>
      <c r="C182" s="10" t="s">
        <v>70</v>
      </c>
      <c r="D182" s="10" t="s">
        <v>27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2" t="s">
        <v>231</v>
      </c>
      <c r="B183" s="10" t="s">
        <v>67</v>
      </c>
      <c r="C183" s="10" t="s">
        <v>70</v>
      </c>
      <c r="D183" s="10" t="s">
        <v>12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232</v>
      </c>
      <c r="B184" s="10" t="s">
        <v>111</v>
      </c>
      <c r="C184" s="10" t="s">
        <v>76</v>
      </c>
      <c r="D184" s="35">
        <f>E181/E2</f>
        <v>6.353917754501832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2" t="s">
        <v>233</v>
      </c>
      <c r="B185" s="10" t="s">
        <v>109</v>
      </c>
      <c r="C185" s="10" t="s">
        <v>70</v>
      </c>
      <c r="D185" s="10" t="s">
        <v>46</v>
      </c>
      <c r="E185" s="17">
        <f>586.78+23795.29+1524.15+51.73</f>
        <v>25957.95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234</v>
      </c>
      <c r="B186" s="10" t="s">
        <v>110</v>
      </c>
      <c r="C186" s="10" t="s">
        <v>70</v>
      </c>
      <c r="D186" s="10" t="s">
        <v>27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2" t="s">
        <v>235</v>
      </c>
      <c r="B187" s="10" t="s">
        <v>67</v>
      </c>
      <c r="C187" s="10" t="s">
        <v>70</v>
      </c>
      <c r="D187" s="10" t="s">
        <v>12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236</v>
      </c>
      <c r="B188" s="10" t="s">
        <v>111</v>
      </c>
      <c r="C188" s="10" t="s">
        <v>76</v>
      </c>
      <c r="D188" s="35">
        <f>E185/E2</f>
        <v>2.6787007894329498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2" t="s">
        <v>237</v>
      </c>
      <c r="B189" s="10" t="s">
        <v>109</v>
      </c>
      <c r="C189" s="10" t="s">
        <v>70</v>
      </c>
      <c r="D189" s="10" t="s">
        <v>323</v>
      </c>
      <c r="E189" s="17">
        <f>477.74+586.78+1029.83+877.89+2904.42</f>
        <v>5876.66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238</v>
      </c>
      <c r="B190" s="10" t="s">
        <v>110</v>
      </c>
      <c r="C190" s="10" t="s">
        <v>70</v>
      </c>
      <c r="D190" s="10" t="s">
        <v>27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2" t="s">
        <v>240</v>
      </c>
      <c r="B191" s="10" t="s">
        <v>67</v>
      </c>
      <c r="C191" s="10" t="s">
        <v>70</v>
      </c>
      <c r="D191" s="10" t="s">
        <v>12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241</v>
      </c>
      <c r="B192" s="10" t="s">
        <v>111</v>
      </c>
      <c r="C192" s="10" t="s">
        <v>76</v>
      </c>
      <c r="D192" s="35">
        <f>E189/E2</f>
        <v>0.6064351684639595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2"/>
      <c r="B193" s="10" t="s">
        <v>109</v>
      </c>
      <c r="C193" s="10" t="s">
        <v>70</v>
      </c>
      <c r="D193" s="10" t="s">
        <v>380</v>
      </c>
      <c r="E193" s="17">
        <f>8208.79+1468.88+1079.24+3613.76</f>
        <v>14370.670000000002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/>
      <c r="B194" s="10" t="s">
        <v>110</v>
      </c>
      <c r="C194" s="10" t="s">
        <v>70</v>
      </c>
      <c r="D194" s="10" t="s">
        <v>27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2"/>
      <c r="B195" s="10" t="s">
        <v>67</v>
      </c>
      <c r="C195" s="10" t="s">
        <v>70</v>
      </c>
      <c r="D195" s="10" t="s">
        <v>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/>
      <c r="B196" s="10" t="s">
        <v>111</v>
      </c>
      <c r="C196" s="10" t="s">
        <v>76</v>
      </c>
      <c r="D196" s="35">
        <f>E193/E2</f>
        <v>1.4829647593003459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2" t="s">
        <v>242</v>
      </c>
      <c r="B197" s="10" t="s">
        <v>109</v>
      </c>
      <c r="C197" s="10" t="s">
        <v>70</v>
      </c>
      <c r="D197" s="10" t="s">
        <v>47</v>
      </c>
      <c r="E197" s="17">
        <f>3948.6+358.91+23256.41+3113.14</f>
        <v>30677.059999999998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239</v>
      </c>
      <c r="B198" s="10" t="s">
        <v>110</v>
      </c>
      <c r="C198" s="10" t="s">
        <v>70</v>
      </c>
      <c r="D198" s="10" t="s">
        <v>27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2" t="s">
        <v>243</v>
      </c>
      <c r="B199" s="10" t="s">
        <v>67</v>
      </c>
      <c r="C199" s="10" t="s">
        <v>70</v>
      </c>
      <c r="D199" s="10" t="s">
        <v>12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244</v>
      </c>
      <c r="B200" s="10" t="s">
        <v>111</v>
      </c>
      <c r="C200" s="10" t="s">
        <v>76</v>
      </c>
      <c r="D200" s="35">
        <f>E197/E2</f>
        <v>3.1656839172385323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2" t="s">
        <v>245</v>
      </c>
      <c r="B201" s="10" t="s">
        <v>109</v>
      </c>
      <c r="C201" s="10" t="s">
        <v>70</v>
      </c>
      <c r="D201" s="10" t="s">
        <v>48</v>
      </c>
      <c r="E201" s="17">
        <v>407.15</v>
      </c>
      <c r="F201" s="17" t="s">
        <v>333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246</v>
      </c>
      <c r="B202" s="10" t="s">
        <v>110</v>
      </c>
      <c r="C202" s="10" t="s">
        <v>70</v>
      </c>
      <c r="D202" s="10" t="s">
        <v>27</v>
      </c>
      <c r="E202" s="17"/>
      <c r="F202" s="17" t="s">
        <v>12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2" t="s">
        <v>247</v>
      </c>
      <c r="B203" s="10" t="s">
        <v>67</v>
      </c>
      <c r="C203" s="10" t="s">
        <v>70</v>
      </c>
      <c r="D203" s="10" t="s">
        <v>12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248</v>
      </c>
      <c r="B204" s="10" t="s">
        <v>111</v>
      </c>
      <c r="C204" s="10" t="s">
        <v>76</v>
      </c>
      <c r="D204" s="35">
        <f>E201/E2</f>
        <v>0.042015375883597335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2" t="s">
        <v>249</v>
      </c>
      <c r="B205" s="10" t="s">
        <v>109</v>
      </c>
      <c r="C205" s="10" t="s">
        <v>70</v>
      </c>
      <c r="D205" s="10" t="s">
        <v>49</v>
      </c>
      <c r="E205" s="17">
        <f>31246.82+25617.55+4413.57+5676.11+346.33+10050.8+870.51+8497.07+43442.63</f>
        <v>130161.38999999998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 t="s">
        <v>250</v>
      </c>
      <c r="B206" s="10" t="s">
        <v>110</v>
      </c>
      <c r="C206" s="10" t="s">
        <v>70</v>
      </c>
      <c r="D206" s="10" t="s">
        <v>27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2" t="s">
        <v>251</v>
      </c>
      <c r="B207" s="10" t="s">
        <v>67</v>
      </c>
      <c r="C207" s="10" t="s">
        <v>70</v>
      </c>
      <c r="D207" s="10" t="s">
        <v>12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 t="s">
        <v>252</v>
      </c>
      <c r="B208" s="10" t="s">
        <v>111</v>
      </c>
      <c r="C208" s="10" t="s">
        <v>76</v>
      </c>
      <c r="D208" s="35">
        <f>E205/E2</f>
        <v>13.431854909447395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31.5">
      <c r="A209" s="32"/>
      <c r="B209" s="10" t="s">
        <v>109</v>
      </c>
      <c r="C209" s="10" t="s">
        <v>70</v>
      </c>
      <c r="D209" s="35" t="s">
        <v>379</v>
      </c>
      <c r="E209" s="17">
        <f>6015.2+10419.14</f>
        <v>16434.34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2"/>
      <c r="B210" s="10" t="s">
        <v>110</v>
      </c>
      <c r="C210" s="10" t="s">
        <v>70</v>
      </c>
      <c r="D210" s="35" t="s">
        <v>27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15.75">
      <c r="A211" s="32"/>
      <c r="B211" s="10" t="s">
        <v>67</v>
      </c>
      <c r="C211" s="10" t="s">
        <v>70</v>
      </c>
      <c r="D211" s="35" t="s">
        <v>12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/>
      <c r="B212" s="10" t="s">
        <v>111</v>
      </c>
      <c r="C212" s="10" t="s">
        <v>76</v>
      </c>
      <c r="D212" s="35">
        <f>E209/E2</f>
        <v>1.6959228110004645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47.25">
      <c r="A213" s="28" t="s">
        <v>286</v>
      </c>
      <c r="B213" s="29" t="s">
        <v>107</v>
      </c>
      <c r="C213" s="29" t="s">
        <v>70</v>
      </c>
      <c r="D213" s="29" t="s">
        <v>50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8.75">
      <c r="A214" s="32" t="s">
        <v>253</v>
      </c>
      <c r="B214" s="10" t="s">
        <v>108</v>
      </c>
      <c r="C214" s="10" t="s">
        <v>76</v>
      </c>
      <c r="D214" s="10">
        <f>E215+E219+E223+E227+E231+E235+E239+E243+E247+E251</f>
        <v>88509.09000000003</v>
      </c>
      <c r="E214" s="17"/>
      <c r="F214" s="4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2" t="s">
        <v>254</v>
      </c>
      <c r="B215" s="10" t="s">
        <v>109</v>
      </c>
      <c r="C215" s="10" t="s">
        <v>70</v>
      </c>
      <c r="D215" s="10" t="s">
        <v>51</v>
      </c>
      <c r="E215" s="17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 t="s">
        <v>282</v>
      </c>
      <c r="B216" s="10" t="s">
        <v>110</v>
      </c>
      <c r="C216" s="10" t="s">
        <v>70</v>
      </c>
      <c r="D216" s="10" t="s">
        <v>27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2" t="s">
        <v>255</v>
      </c>
      <c r="B217" s="10" t="s">
        <v>67</v>
      </c>
      <c r="C217" s="10" t="s">
        <v>70</v>
      </c>
      <c r="D217" s="10" t="s">
        <v>12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256</v>
      </c>
      <c r="B218" s="10" t="s">
        <v>111</v>
      </c>
      <c r="C218" s="10" t="s">
        <v>76</v>
      </c>
      <c r="D218" s="10">
        <v>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2" t="s">
        <v>257</v>
      </c>
      <c r="B219" s="10" t="s">
        <v>109</v>
      </c>
      <c r="C219" s="10" t="s">
        <v>70</v>
      </c>
      <c r="D219" s="10" t="s">
        <v>53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258</v>
      </c>
      <c r="B220" s="10" t="s">
        <v>110</v>
      </c>
      <c r="C220" s="10" t="s">
        <v>70</v>
      </c>
      <c r="D220" s="10" t="s">
        <v>27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2" t="s">
        <v>259</v>
      </c>
      <c r="B221" s="10" t="s">
        <v>67</v>
      </c>
      <c r="C221" s="10" t="s">
        <v>70</v>
      </c>
      <c r="D221" s="10" t="s">
        <v>12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260</v>
      </c>
      <c r="B222" s="10" t="s">
        <v>111</v>
      </c>
      <c r="C222" s="10" t="s">
        <v>76</v>
      </c>
      <c r="D222" s="35">
        <f>E219/E2</f>
        <v>0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2" t="s">
        <v>261</v>
      </c>
      <c r="B223" s="10" t="s">
        <v>109</v>
      </c>
      <c r="C223" s="10" t="s">
        <v>70</v>
      </c>
      <c r="D223" s="10" t="s">
        <v>52</v>
      </c>
      <c r="E223" s="17">
        <v>4506.72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262</v>
      </c>
      <c r="B224" s="10" t="s">
        <v>110</v>
      </c>
      <c r="C224" s="10" t="s">
        <v>70</v>
      </c>
      <c r="D224" s="10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2" t="s">
        <v>263</v>
      </c>
      <c r="B225" s="10" t="s">
        <v>67</v>
      </c>
      <c r="C225" s="10" t="s">
        <v>70</v>
      </c>
      <c r="D225" s="10" t="s">
        <v>12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264</v>
      </c>
      <c r="B226" s="10" t="s">
        <v>111</v>
      </c>
      <c r="C226" s="10" t="s">
        <v>76</v>
      </c>
      <c r="D226" s="35">
        <f>E223/E2</f>
        <v>0.4650657860791497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2" t="s">
        <v>265</v>
      </c>
      <c r="B227" s="10" t="s">
        <v>109</v>
      </c>
      <c r="C227" s="10" t="s">
        <v>70</v>
      </c>
      <c r="D227" s="10" t="s">
        <v>287</v>
      </c>
      <c r="E227" s="17">
        <v>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266</v>
      </c>
      <c r="B228" s="10" t="s">
        <v>110</v>
      </c>
      <c r="C228" s="10" t="s">
        <v>70</v>
      </c>
      <c r="D228" s="10" t="s">
        <v>27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2" t="s">
        <v>267</v>
      </c>
      <c r="B229" s="10" t="s">
        <v>67</v>
      </c>
      <c r="C229" s="10" t="s">
        <v>70</v>
      </c>
      <c r="D229" s="10" t="s">
        <v>12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268</v>
      </c>
      <c r="B230" s="10" t="s">
        <v>111</v>
      </c>
      <c r="C230" s="10" t="s">
        <v>76</v>
      </c>
      <c r="D230" s="10">
        <v>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2" t="s">
        <v>381</v>
      </c>
      <c r="B231" s="10" t="s">
        <v>109</v>
      </c>
      <c r="C231" s="10" t="s">
        <v>70</v>
      </c>
      <c r="D231" s="10" t="s">
        <v>339</v>
      </c>
      <c r="E231" s="17">
        <v>27086.08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269</v>
      </c>
      <c r="B232" s="10" t="s">
        <v>110</v>
      </c>
      <c r="C232" s="10" t="s">
        <v>70</v>
      </c>
      <c r="D232" s="10" t="s">
        <v>27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2" t="s">
        <v>270</v>
      </c>
      <c r="B233" s="10" t="s">
        <v>67</v>
      </c>
      <c r="C233" s="10" t="s">
        <v>70</v>
      </c>
      <c r="D233" s="10" t="s">
        <v>12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 t="s">
        <v>271</v>
      </c>
      <c r="B234" s="10" t="s">
        <v>111</v>
      </c>
      <c r="C234" s="10" t="s">
        <v>76</v>
      </c>
      <c r="D234" s="35">
        <f>E231/E2</f>
        <v>2.795116867034725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2" t="s">
        <v>272</v>
      </c>
      <c r="B235" s="10" t="s">
        <v>109</v>
      </c>
      <c r="C235" s="10" t="s">
        <v>70</v>
      </c>
      <c r="D235" s="10" t="s">
        <v>1</v>
      </c>
      <c r="E235" s="17">
        <v>42186.12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 t="s">
        <v>273</v>
      </c>
      <c r="B236" s="10" t="s">
        <v>110</v>
      </c>
      <c r="C236" s="10" t="s">
        <v>70</v>
      </c>
      <c r="D236" s="10" t="s">
        <v>27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2" t="s">
        <v>274</v>
      </c>
      <c r="B237" s="10" t="s">
        <v>67</v>
      </c>
      <c r="C237" s="10" t="s">
        <v>70</v>
      </c>
      <c r="D237" s="10" t="s">
        <v>12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275</v>
      </c>
      <c r="B238" s="10" t="s">
        <v>111</v>
      </c>
      <c r="C238" s="10" t="s">
        <v>76</v>
      </c>
      <c r="D238" s="35">
        <f>E235/E2</f>
        <v>4.353348124451783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2" t="s">
        <v>276</v>
      </c>
      <c r="B239" s="10" t="s">
        <v>109</v>
      </c>
      <c r="C239" s="10" t="s">
        <v>70</v>
      </c>
      <c r="D239" s="10" t="s">
        <v>0</v>
      </c>
      <c r="E239" s="17">
        <f>1986.17+2184.18</f>
        <v>4170.35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277</v>
      </c>
      <c r="B240" s="10" t="s">
        <v>110</v>
      </c>
      <c r="C240" s="10" t="s">
        <v>70</v>
      </c>
      <c r="D240" s="10" t="s">
        <v>27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2" t="s">
        <v>278</v>
      </c>
      <c r="B241" s="10" t="s">
        <v>67</v>
      </c>
      <c r="C241" s="10" t="s">
        <v>70</v>
      </c>
      <c r="D241" s="10" t="s">
        <v>12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279</v>
      </c>
      <c r="B242" s="10" t="s">
        <v>111</v>
      </c>
      <c r="C242" s="10" t="s">
        <v>76</v>
      </c>
      <c r="D242" s="35">
        <f>E239/E2</f>
        <v>0.43035447087353595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2" t="s">
        <v>281</v>
      </c>
      <c r="B243" s="10" t="s">
        <v>109</v>
      </c>
      <c r="C243" s="10" t="s">
        <v>70</v>
      </c>
      <c r="D243" s="10" t="s">
        <v>54</v>
      </c>
      <c r="E243" s="17"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283</v>
      </c>
      <c r="B244" s="10" t="s">
        <v>110</v>
      </c>
      <c r="C244" s="10" t="s">
        <v>70</v>
      </c>
      <c r="D244" s="10" t="s">
        <v>27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2" t="s">
        <v>284</v>
      </c>
      <c r="B245" s="10" t="s">
        <v>67</v>
      </c>
      <c r="C245" s="10" t="s">
        <v>70</v>
      </c>
      <c r="D245" s="10" t="s">
        <v>12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285</v>
      </c>
      <c r="B246" s="10" t="s">
        <v>111</v>
      </c>
      <c r="C246" s="10" t="s">
        <v>76</v>
      </c>
      <c r="D246" s="35">
        <f>E243/E2</f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2" t="s">
        <v>288</v>
      </c>
      <c r="B247" s="10" t="s">
        <v>109</v>
      </c>
      <c r="C247" s="10" t="s">
        <v>70</v>
      </c>
      <c r="D247" s="10" t="s">
        <v>55</v>
      </c>
      <c r="E247" s="17">
        <f>607.82+2542.32</f>
        <v>3150.1400000000003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289</v>
      </c>
      <c r="B248" s="10" t="s">
        <v>110</v>
      </c>
      <c r="C248" s="10" t="s">
        <v>70</v>
      </c>
      <c r="D248" s="10" t="s">
        <v>27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2" t="s">
        <v>290</v>
      </c>
      <c r="B249" s="10" t="s">
        <v>67</v>
      </c>
      <c r="C249" s="10" t="s">
        <v>70</v>
      </c>
      <c r="D249" s="10" t="s">
        <v>12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 t="s">
        <v>291</v>
      </c>
      <c r="B250" s="10" t="s">
        <v>111</v>
      </c>
      <c r="C250" s="10" t="s">
        <v>76</v>
      </c>
      <c r="D250" s="35">
        <f>E247/E2</f>
        <v>0.32507507352561793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31.5">
      <c r="A251" s="32" t="s">
        <v>375</v>
      </c>
      <c r="B251" s="10" t="s">
        <v>109</v>
      </c>
      <c r="C251" s="10" t="s">
        <v>70</v>
      </c>
      <c r="D251" s="10" t="s">
        <v>56</v>
      </c>
      <c r="E251" s="17">
        <f>7409.68</f>
        <v>7409.68</v>
      </c>
      <c r="F251" s="17" t="s">
        <v>334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8" customFormat="1" ht="15.75">
      <c r="A252" s="32" t="s">
        <v>376</v>
      </c>
      <c r="B252" s="10" t="s">
        <v>110</v>
      </c>
      <c r="C252" s="10" t="s">
        <v>70</v>
      </c>
      <c r="D252" s="10" t="s">
        <v>27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1:22" s="18" customFormat="1" ht="15.75">
      <c r="A253" s="32" t="s">
        <v>377</v>
      </c>
      <c r="B253" s="10" t="s">
        <v>67</v>
      </c>
      <c r="C253" s="10" t="s">
        <v>70</v>
      </c>
      <c r="D253" s="10" t="s">
        <v>324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1:22" s="18" customFormat="1" ht="15.75">
      <c r="A254" s="32" t="s">
        <v>378</v>
      </c>
      <c r="B254" s="10" t="s">
        <v>111</v>
      </c>
      <c r="C254" s="10" t="s">
        <v>76</v>
      </c>
      <c r="D254" s="35">
        <f>E251/E2</f>
        <v>0.7646334038491306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1:22" s="18" customFormat="1" ht="15.75">
      <c r="A255" s="32"/>
      <c r="B255" s="29" t="s">
        <v>280</v>
      </c>
      <c r="C255" s="10" t="s">
        <v>76</v>
      </c>
      <c r="D255" s="41">
        <f>SUM(D90,D28,D34,D60,D66,D72,D84,D100,D110,D168,D214,D78)</f>
        <v>1431216.21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4" ht="15.75">
      <c r="A256" s="11" t="s">
        <v>292</v>
      </c>
      <c r="B256" s="11"/>
      <c r="C256" s="11"/>
      <c r="D256" s="11"/>
    </row>
    <row r="257" spans="1:4" ht="15.75">
      <c r="A257" s="8" t="s">
        <v>293</v>
      </c>
      <c r="B257" s="9" t="s">
        <v>294</v>
      </c>
      <c r="C257" s="9" t="s">
        <v>295</v>
      </c>
      <c r="D257" s="9">
        <v>5</v>
      </c>
    </row>
    <row r="258" spans="1:4" ht="15.75">
      <c r="A258" s="8" t="s">
        <v>296</v>
      </c>
      <c r="B258" s="9" t="s">
        <v>297</v>
      </c>
      <c r="C258" s="9" t="s">
        <v>295</v>
      </c>
      <c r="D258" s="9">
        <v>5</v>
      </c>
    </row>
    <row r="259" spans="1:4" ht="15.75">
      <c r="A259" s="8" t="s">
        <v>298</v>
      </c>
      <c r="B259" s="9" t="s">
        <v>299</v>
      </c>
      <c r="C259" s="9" t="s">
        <v>295</v>
      </c>
      <c r="D259" s="9">
        <v>0</v>
      </c>
    </row>
    <row r="260" spans="1:4" ht="15.75">
      <c r="A260" s="8" t="s">
        <v>300</v>
      </c>
      <c r="B260" s="9" t="s">
        <v>301</v>
      </c>
      <c r="C260" s="9" t="s">
        <v>76</v>
      </c>
      <c r="D260" s="9">
        <v>-108601.7</v>
      </c>
    </row>
    <row r="261" spans="1:4" ht="15.75">
      <c r="A261" s="11" t="s">
        <v>302</v>
      </c>
      <c r="B261" s="11"/>
      <c r="C261" s="11"/>
      <c r="D261" s="11"/>
    </row>
    <row r="262" spans="1:4" ht="15.75">
      <c r="A262" s="8" t="s">
        <v>303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304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305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306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307</v>
      </c>
      <c r="B266" s="9" t="s">
        <v>308</v>
      </c>
      <c r="C266" s="9" t="s">
        <v>76</v>
      </c>
      <c r="D266" s="9">
        <v>0</v>
      </c>
    </row>
    <row r="267" spans="1:4" ht="15.75">
      <c r="A267" s="8" t="s">
        <v>309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310</v>
      </c>
      <c r="B268" s="11"/>
      <c r="C268" s="11"/>
      <c r="D268" s="11"/>
    </row>
    <row r="269" spans="1:4" ht="15.75">
      <c r="A269" s="8" t="s">
        <v>311</v>
      </c>
      <c r="B269" s="9" t="s">
        <v>294</v>
      </c>
      <c r="C269" s="9" t="s">
        <v>295</v>
      </c>
      <c r="D269" s="9">
        <v>0</v>
      </c>
    </row>
    <row r="270" spans="1:4" ht="15.75">
      <c r="A270" s="8" t="s">
        <v>312</v>
      </c>
      <c r="B270" s="9" t="s">
        <v>297</v>
      </c>
      <c r="C270" s="9" t="s">
        <v>295</v>
      </c>
      <c r="D270" s="9">
        <v>0</v>
      </c>
    </row>
    <row r="271" spans="1:4" ht="15.75">
      <c r="A271" s="8" t="s">
        <v>313</v>
      </c>
      <c r="B271" s="9" t="s">
        <v>314</v>
      </c>
      <c r="C271" s="9" t="s">
        <v>295</v>
      </c>
      <c r="D271" s="9">
        <v>0</v>
      </c>
    </row>
    <row r="272" spans="1:4" ht="15.75">
      <c r="A272" s="8" t="s">
        <v>315</v>
      </c>
      <c r="B272" s="9" t="s">
        <v>301</v>
      </c>
      <c r="C272" s="9" t="s">
        <v>76</v>
      </c>
      <c r="D272" s="9">
        <v>0</v>
      </c>
    </row>
    <row r="273" spans="1:4" ht="15.75">
      <c r="A273" s="11" t="s">
        <v>316</v>
      </c>
      <c r="B273" s="11"/>
      <c r="C273" s="11"/>
      <c r="D273" s="11"/>
    </row>
    <row r="274" spans="1:4" ht="15.75">
      <c r="A274" s="8" t="s">
        <v>317</v>
      </c>
      <c r="B274" s="9" t="s">
        <v>318</v>
      </c>
      <c r="C274" s="9" t="s">
        <v>295</v>
      </c>
      <c r="D274" s="9">
        <v>14</v>
      </c>
    </row>
    <row r="275" spans="1:4" ht="15.75">
      <c r="A275" s="8" t="s">
        <v>319</v>
      </c>
      <c r="B275" s="9" t="s">
        <v>320</v>
      </c>
      <c r="C275" s="9" t="s">
        <v>295</v>
      </c>
      <c r="D275" s="9">
        <v>10</v>
      </c>
    </row>
    <row r="276" spans="1:4" ht="31.5">
      <c r="A276" s="8" t="s">
        <v>321</v>
      </c>
      <c r="B276" s="9" t="s">
        <v>322</v>
      </c>
      <c r="C276" s="9" t="s">
        <v>76</v>
      </c>
      <c r="D276" s="9">
        <v>92074.34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2017-04-05T11:25:25Z</dcterms:modified>
  <cp:category/>
  <cp:version/>
  <cp:contentType/>
  <cp:contentStatus/>
</cp:coreProperties>
</file>