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форме'!$A$1:$D$310</definedName>
  </definedNames>
  <calcPr fullCalcOnLoad="1"/>
</workbook>
</file>

<file path=xl/sharedStrings.xml><?xml version="1.0" encoding="utf-8"?>
<sst xmlns="http://schemas.openxmlformats.org/spreadsheetml/2006/main" count="1061" uniqueCount="395">
  <si>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</si>
  <si>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</si>
  <si>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</si>
  <si>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</si>
  <si>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</si>
  <si>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</si>
  <si>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</si>
  <si>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</si>
  <si>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</si>
  <si>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</si>
  <si>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</si>
  <si>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</si>
  <si>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</si>
  <si>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</si>
  <si>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</si>
  <si>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</si>
  <si>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</si>
  <si>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</si>
  <si>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</si>
  <si>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</si>
  <si>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</si>
  <si>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</si>
  <si>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</si>
  <si>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</si>
  <si>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</si>
  <si>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</si>
  <si>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</si>
  <si>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</si>
  <si>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</si>
  <si>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</si>
  <si>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</si>
  <si>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</si>
  <si>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</si>
  <si>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</si>
  <si>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</si>
  <si>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</si>
  <si>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</si>
  <si>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</si>
  <si>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</si>
  <si>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</si>
  <si>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</si>
  <si>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</si>
  <si>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</si>
  <si>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</si>
  <si>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</si>
  <si>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</si>
  <si>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</si>
  <si>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</si>
  <si>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</si>
  <si>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</si>
  <si>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</si>
  <si>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</si>
  <si>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</si>
  <si>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</si>
  <si>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</si>
  <si>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</si>
  <si>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</si>
  <si>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</si>
  <si>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</si>
  <si>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</si>
  <si>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</si>
  <si>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</si>
  <si>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</si>
  <si>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</si>
  <si>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</si>
  <si>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</si>
  <si>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</si>
  <si>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</si>
  <si>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</si>
  <si>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</si>
  <si>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</si>
  <si>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</si>
  <si>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</si>
  <si>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</si>
  <si>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</si>
  <si>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</si>
  <si>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</si>
  <si>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</si>
  <si>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</si>
  <si>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</si>
  <si>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</si>
  <si>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</si>
  <si>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</si>
  <si>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</si>
  <si>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</si>
  <si>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</si>
  <si>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</si>
  <si>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</si>
  <si>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</si>
  <si>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</si>
  <si>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</si>
  <si>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</si>
  <si>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</si>
  <si>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</si>
  <si>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</si>
  <si>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</si>
  <si>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</si>
  <si>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</si>
  <si>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</si>
  <si>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</si>
  <si>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</si>
  <si>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</si>
  <si>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</si>
  <si>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</si>
  <si>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</si>
  <si>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</si>
  <si>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</si>
  <si>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</si>
  <si>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</si>
  <si>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</si>
  <si>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</si>
  <si>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</si>
  <si>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</si>
  <si>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</si>
  <si>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</si>
  <si>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</si>
  <si>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</si>
  <si>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</si>
  <si>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</si>
  <si>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</si>
  <si>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</si>
  <si>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</si>
  <si>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</si>
  <si>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</si>
  <si>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</si>
  <si>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</si>
  <si>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</si>
  <si>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</si>
  <si>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</si>
  <si>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</si>
  <si>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</si>
  <si>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</si>
  <si>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</si>
  <si>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</si>
  <si>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</si>
  <si>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</si>
  <si>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</si>
  <si>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</si>
  <si>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</si>
  <si>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</si>
  <si>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</si>
  <si>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</si>
  <si>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</si>
  <si>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</si>
  <si>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</si>
  <si>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</si>
  <si>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</si>
  <si>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</si>
  <si>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</si>
  <si>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</si>
  <si>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</si>
  <si>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</si>
  <si>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</si>
  <si>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</si>
  <si>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</si>
  <si>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</si>
  <si>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</si>
  <si>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</si>
  <si>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</si>
  <si>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</si>
  <si>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</si>
  <si>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</si>
  <si>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</si>
  <si>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</si>
  <si>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</si>
  <si>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</si>
  <si>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</si>
  <si>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</si>
  <si>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</si>
  <si>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</si>
  <si>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</si>
  <si>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</si>
  <si>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</si>
  <si>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</si>
  <si>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</si>
  <si>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</si>
  <si>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</si>
  <si>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</si>
  <si>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</si>
  <si>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</si>
  <si>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</si>
  <si>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</si>
  <si>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</si>
  <si>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</si>
  <si>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</si>
  <si>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</si>
  <si>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</si>
  <si>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</si>
  <si>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</si>
  <si>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</si>
  <si>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</si>
  <si>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</si>
  <si>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</si>
  <si>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</si>
  <si>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</si>
  <si>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</si>
  <si>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</si>
  <si>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</si>
  <si>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</si>
  <si>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</si>
  <si>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</si>
  <si>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</si>
  <si>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</si>
  <si>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</si>
  <si>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</si>
  <si>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</si>
  <si>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</si>
  <si>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</si>
  <si>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</si>
  <si>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</si>
  <si>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</si>
  <si>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</si>
  <si>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</si>
  <si>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</si>
  <si>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</si>
  <si>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</si>
  <si>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</si>
  <si>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</si>
  <si>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</si>
  <si>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</si>
  <si>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</si>
  <si>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</si>
  <si>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</si>
  <si>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</si>
  <si>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</si>
  <si>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</si>
  <si>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</si>
  <si>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</si>
  <si>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</si>
  <si>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</si>
  <si>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</si>
  <si>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</si>
  <si>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</si>
  <si>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</si>
  <si>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</si>
  <si>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</si>
  <si>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</si>
  <si>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</si>
  <si>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</si>
  <si>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</si>
  <si>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</si>
  <si>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</si>
  <si>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</si>
  <si>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</si>
  <si>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</si>
  <si>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</si>
  <si>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</si>
  <si>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</si>
  <si>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</si>
  <si>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</si>
  <si>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</si>
  <si>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</si>
  <si>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</si>
  <si>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</si>
  <si>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</si>
  <si>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</si>
  <si>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</si>
  <si>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</si>
  <si>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</si>
  <si>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</si>
  <si>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</si>
  <si>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</si>
  <si>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</si>
  <si>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</si>
  <si>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</si>
  <si>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</si>
  <si>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</si>
  <si>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</si>
  <si>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</si>
  <si>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</si>
  <si>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</si>
  <si>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</si>
  <si>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</si>
  <si>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</si>
  <si>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</si>
  <si>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</si>
  <si>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</si>
  <si>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</si>
  <si>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</si>
  <si>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</si>
  <si>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</si>
  <si>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</si>
  <si>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</si>
  <si>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</si>
  <si>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</si>
  <si>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</si>
  <si>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</si>
  <si>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</si>
  <si>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</si>
  <si>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</si>
  <si>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</si>
  <si>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</si>
  <si>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</si>
  <si>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</si>
  <si>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</si>
  <si>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</si>
  <si>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</si>
  <si>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</si>
  <si>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</si>
  <si>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</si>
  <si>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</si>
  <si>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</si>
  <si>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</si>
  <si>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</si>
  <si>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</si>
  <si>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</si>
  <si>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</si>
  <si>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</si>
  <si>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</si>
  <si>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</si>
  <si>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</si>
  <si>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</si>
  <si>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</si>
  <si>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</si>
  <si>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</si>
  <si>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</si>
  <si>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</si>
  <si>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</si>
  <si>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</si>
  <si>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</si>
  <si>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</si>
  <si>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</si>
  <si>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</si>
  <si>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</si>
  <si>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</si>
  <si>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</si>
  <si>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</si>
  <si>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</si>
  <si>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</si>
  <si>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</si>
  <si>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</si>
  <si>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</si>
  <si>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</si>
  <si>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</si>
  <si>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</si>
  <si>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</si>
  <si>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</si>
  <si>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</si>
  <si>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</si>
  <si>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</si>
  <si>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</si>
  <si>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</si>
  <si>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</si>
  <si>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</si>
  <si>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</si>
  <si>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</si>
  <si>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</si>
  <si>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</si>
  <si>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</si>
  <si>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</si>
  <si>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</si>
  <si>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</si>
  <si>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</si>
  <si>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</si>
  <si>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</si>
  <si>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</si>
  <si>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</si>
  <si>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</si>
  <si>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</si>
  <si>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</si>
  <si>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</si>
  <si>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</si>
  <si>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</si>
  <si>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</si>
  <si>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</si>
  <si>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</si>
  <si>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</si>
  <si>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</si>
  <si>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</si>
  <si>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</si>
  <si>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</si>
  <si>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</si>
  <si>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</si>
  <si>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</si>
  <si>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</si>
  <si>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</si>
  <si>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</si>
  <si>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</si>
  <si>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объем</t>
  </si>
  <si>
    <t>вырезка сухих веток жэк</t>
  </si>
  <si>
    <t>Отчет об исполнении управляющей организацией ООО "УК "Привокзальная" договора управления за 2016 год по дому № 12  ул. Липовская в                        г. Липецке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</si>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</sst>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18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N122">
            <v>365833.13548799994</v>
          </cell>
        </row>
        <row r="123">
          <cell r="BN123">
            <v>474104.12978400034</v>
          </cell>
        </row>
        <row r="124">
          <cell r="BN124">
            <v>63142.4112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0"/>
  <sheetViews>
    <sheetView tabSelected="1" view="pageBreakPreview" zoomScale="60" zoomScaleNormal="90" zoomScalePageLayoutView="0" workbookViewId="0" topLeftCell="A1">
      <selection activeCell="A16" sqref="A16:IV1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321</v>
      </c>
    </row>
    <row r="2" spans="1:22" s="6" customFormat="1" ht="33.75" customHeight="1">
      <c r="A2" s="39" t="s">
        <v>380</v>
      </c>
      <c r="B2" s="39"/>
      <c r="C2" s="39"/>
      <c r="D2" s="39"/>
      <c r="E2" s="5">
        <v>4294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9" t="s">
        <v>394</v>
      </c>
    </row>
    <row r="6" spans="1:4" ht="15.75">
      <c r="A6" s="7" t="s">
        <v>71</v>
      </c>
      <c r="B6" s="8" t="s">
        <v>72</v>
      </c>
      <c r="C6" s="8" t="s">
        <v>69</v>
      </c>
      <c r="D6" s="9" t="s">
        <v>319</v>
      </c>
    </row>
    <row r="7" spans="1:4" ht="15.75">
      <c r="A7" s="7" t="s">
        <v>58</v>
      </c>
      <c r="B7" s="8" t="s">
        <v>73</v>
      </c>
      <c r="C7" s="8" t="s">
        <v>69</v>
      </c>
      <c r="D7" s="9" t="s">
        <v>320</v>
      </c>
    </row>
    <row r="8" spans="1:4" ht="42.75" customHeight="1">
      <c r="A8" s="38" t="s">
        <v>105</v>
      </c>
      <c r="B8" s="38"/>
      <c r="C8" s="38"/>
      <c r="D8" s="38"/>
    </row>
    <row r="9" spans="1:4" ht="15.75">
      <c r="A9" s="7" t="s">
        <v>59</v>
      </c>
      <c r="B9" s="8" t="s">
        <v>74</v>
      </c>
      <c r="C9" s="8" t="s">
        <v>75</v>
      </c>
      <c r="D9" s="8">
        <v>0</v>
      </c>
    </row>
    <row r="10" spans="1:4" ht="31.5">
      <c r="A10" s="7" t="s">
        <v>60</v>
      </c>
      <c r="B10" s="8" t="s">
        <v>76</v>
      </c>
      <c r="C10" s="8" t="s">
        <v>75</v>
      </c>
      <c r="D10" s="8">
        <v>0.95</v>
      </c>
    </row>
    <row r="11" spans="1:4" ht="15.75">
      <c r="A11" s="7" t="s">
        <v>77</v>
      </c>
      <c r="B11" s="8" t="s">
        <v>78</v>
      </c>
      <c r="C11" s="8" t="s">
        <v>75</v>
      </c>
      <c r="D11" s="8">
        <v>114617.36</v>
      </c>
    </row>
    <row r="12" spans="1:4" ht="31.5">
      <c r="A12" s="7" t="s">
        <v>79</v>
      </c>
      <c r="B12" s="8" t="s">
        <v>80</v>
      </c>
      <c r="C12" s="8" t="s">
        <v>75</v>
      </c>
      <c r="D12" s="10">
        <f>D13+D14+D15</f>
        <v>903079.6764720003</v>
      </c>
    </row>
    <row r="13" spans="1:4" ht="15.75">
      <c r="A13" s="7" t="s">
        <v>96</v>
      </c>
      <c r="B13" s="11" t="s">
        <v>81</v>
      </c>
      <c r="C13" s="8" t="s">
        <v>75</v>
      </c>
      <c r="D13" s="10">
        <f>'[1]ук(2016)'!$BN$123</f>
        <v>474104.12978400034</v>
      </c>
    </row>
    <row r="14" spans="1:4" ht="15.75">
      <c r="A14" s="7" t="s">
        <v>97</v>
      </c>
      <c r="B14" s="11" t="s">
        <v>82</v>
      </c>
      <c r="C14" s="8" t="s">
        <v>75</v>
      </c>
      <c r="D14" s="10">
        <f>'[1]ук(2016)'!$BN$122</f>
        <v>365833.13548799994</v>
      </c>
    </row>
    <row r="15" spans="1:4" ht="15.75">
      <c r="A15" s="7" t="s">
        <v>98</v>
      </c>
      <c r="B15" s="11" t="s">
        <v>83</v>
      </c>
      <c r="C15" s="8" t="s">
        <v>75</v>
      </c>
      <c r="D15" s="10">
        <f>'[1]ук(2016)'!$BN$124</f>
        <v>63142.4112</v>
      </c>
    </row>
    <row r="16" spans="1:4" ht="15.75">
      <c r="A16" s="11" t="s">
        <v>84</v>
      </c>
      <c r="B16" s="11" t="s">
        <v>85</v>
      </c>
      <c r="C16" s="11" t="s">
        <v>75</v>
      </c>
      <c r="D16" s="11">
        <v>764591.34</v>
      </c>
    </row>
    <row r="17" spans="1:4" ht="31.5">
      <c r="A17" s="11" t="s">
        <v>61</v>
      </c>
      <c r="B17" s="11" t="s">
        <v>99</v>
      </c>
      <c r="C17" s="11" t="s">
        <v>75</v>
      </c>
      <c r="D17" s="11">
        <f>D16</f>
        <v>764591.34</v>
      </c>
    </row>
    <row r="18" spans="1:4" ht="31.5">
      <c r="A18" s="11" t="s">
        <v>86</v>
      </c>
      <c r="B18" s="11" t="s">
        <v>100</v>
      </c>
      <c r="C18" s="11" t="s">
        <v>75</v>
      </c>
      <c r="D18" s="11">
        <v>0</v>
      </c>
    </row>
    <row r="19" spans="1:4" ht="15.75">
      <c r="A19" s="11" t="s">
        <v>62</v>
      </c>
      <c r="B19" s="11" t="s">
        <v>87</v>
      </c>
      <c r="C19" s="11" t="s">
        <v>75</v>
      </c>
      <c r="D19" s="11">
        <v>0</v>
      </c>
    </row>
    <row r="20" spans="1:4" ht="15.75">
      <c r="A20" s="11" t="s">
        <v>63</v>
      </c>
      <c r="B20" s="11" t="s">
        <v>88</v>
      </c>
      <c r="C20" s="11" t="s">
        <v>75</v>
      </c>
      <c r="D20" s="11">
        <v>0</v>
      </c>
    </row>
    <row r="21" spans="1:4" ht="15.75">
      <c r="A21" s="11" t="s">
        <v>89</v>
      </c>
      <c r="B21" s="11" t="s">
        <v>90</v>
      </c>
      <c r="C21" s="11" t="s">
        <v>75</v>
      </c>
      <c r="D21" s="11">
        <v>0</v>
      </c>
    </row>
    <row r="22" spans="1:4" ht="15.75">
      <c r="A22" s="11" t="s">
        <v>91</v>
      </c>
      <c r="B22" s="11" t="s">
        <v>92</v>
      </c>
      <c r="C22" s="11" t="s">
        <v>75</v>
      </c>
      <c r="D22" s="11">
        <f>D16+D10</f>
        <v>764592.2899999999</v>
      </c>
    </row>
    <row r="23" spans="1:4" ht="15.75">
      <c r="A23" s="11" t="s">
        <v>93</v>
      </c>
      <c r="B23" s="11" t="s">
        <v>101</v>
      </c>
      <c r="C23" s="11" t="s">
        <v>75</v>
      </c>
      <c r="D23" s="11">
        <v>0</v>
      </c>
    </row>
    <row r="24" spans="1:4" ht="15.75">
      <c r="A24" s="11" t="s">
        <v>94</v>
      </c>
      <c r="B24" s="11" t="s">
        <v>102</v>
      </c>
      <c r="C24" s="11" t="s">
        <v>75</v>
      </c>
      <c r="D24" s="11">
        <v>130.95</v>
      </c>
    </row>
    <row r="25" spans="1:5" ht="15.75">
      <c r="A25" s="11" t="s">
        <v>95</v>
      </c>
      <c r="B25" s="11" t="s">
        <v>103</v>
      </c>
      <c r="C25" s="11" t="s">
        <v>75</v>
      </c>
      <c r="D25" s="12">
        <f>E25</f>
        <v>233834.1664720004</v>
      </c>
      <c r="E25" s="1">
        <f>D12-(D16+D10)+D294-D24+D11</f>
        <v>233834.1664720004</v>
      </c>
    </row>
    <row r="26" spans="1:22" s="14" customFormat="1" ht="35.25" customHeight="1">
      <c r="A26" s="40" t="s">
        <v>104</v>
      </c>
      <c r="B26" s="40"/>
      <c r="C26" s="40"/>
      <c r="D26" s="40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115</v>
      </c>
      <c r="B27" s="16" t="s">
        <v>106</v>
      </c>
      <c r="C27" s="16" t="s">
        <v>69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111</v>
      </c>
      <c r="B28" s="20" t="s">
        <v>107</v>
      </c>
      <c r="C28" s="20" t="s">
        <v>75</v>
      </c>
      <c r="D28" s="20">
        <f>E28</f>
        <v>47622</v>
      </c>
      <c r="E28" s="17">
        <v>47622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112</v>
      </c>
      <c r="B29" s="20" t="s">
        <v>108</v>
      </c>
      <c r="C29" s="20" t="s">
        <v>69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113</v>
      </c>
      <c r="B30" s="20" t="s">
        <v>109</v>
      </c>
      <c r="C30" s="20" t="s">
        <v>69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114</v>
      </c>
      <c r="B31" s="20" t="s">
        <v>66</v>
      </c>
      <c r="C31" s="20" t="s">
        <v>69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116</v>
      </c>
      <c r="B32" s="20" t="s">
        <v>110</v>
      </c>
      <c r="C32" s="20" t="s">
        <v>75</v>
      </c>
      <c r="D32" s="23">
        <f>E28/E2</f>
        <v>11.090358639962739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117</v>
      </c>
      <c r="B33" s="25" t="s">
        <v>106</v>
      </c>
      <c r="C33" s="25" t="s">
        <v>69</v>
      </c>
      <c r="D33" s="25" t="s">
        <v>13</v>
      </c>
      <c r="E33" s="26" t="s">
        <v>323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118</v>
      </c>
      <c r="B34" s="9" t="s">
        <v>107</v>
      </c>
      <c r="C34" s="9" t="s">
        <v>75</v>
      </c>
      <c r="D34" s="29">
        <f>E35+E39+E43+E47+E51+E55</f>
        <v>54252.72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119</v>
      </c>
      <c r="B35" s="9" t="s">
        <v>108</v>
      </c>
      <c r="C35" s="9" t="s">
        <v>69</v>
      </c>
      <c r="D35" s="9" t="s">
        <v>14</v>
      </c>
      <c r="E35" s="13">
        <v>937.32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120</v>
      </c>
      <c r="B36" s="9" t="s">
        <v>109</v>
      </c>
      <c r="C36" s="9" t="s">
        <v>69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121</v>
      </c>
      <c r="B37" s="9" t="s">
        <v>66</v>
      </c>
      <c r="C37" s="9" t="s">
        <v>69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122</v>
      </c>
      <c r="B38" s="9" t="s">
        <v>110</v>
      </c>
      <c r="C38" s="9" t="s">
        <v>75</v>
      </c>
      <c r="D38" s="30">
        <f>E35/E2</f>
        <v>0.21828598043782022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123</v>
      </c>
      <c r="B39" s="9" t="s">
        <v>108</v>
      </c>
      <c r="C39" s="9" t="s">
        <v>69</v>
      </c>
      <c r="D39" s="9" t="s">
        <v>322</v>
      </c>
      <c r="E39" s="13">
        <v>1693.14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124</v>
      </c>
      <c r="B40" s="9" t="s">
        <v>109</v>
      </c>
      <c r="C40" s="9" t="s">
        <v>69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125</v>
      </c>
      <c r="B41" s="9" t="s">
        <v>66</v>
      </c>
      <c r="C41" s="9" t="s">
        <v>69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126</v>
      </c>
      <c r="B42" s="9" t="s">
        <v>110</v>
      </c>
      <c r="C42" s="9" t="s">
        <v>75</v>
      </c>
      <c r="D42" s="30">
        <f>E39/E2</f>
        <v>0.3943036795528645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127</v>
      </c>
      <c r="B43" s="9" t="s">
        <v>108</v>
      </c>
      <c r="C43" s="9" t="s">
        <v>69</v>
      </c>
      <c r="D43" s="9" t="s">
        <v>15</v>
      </c>
      <c r="E43" s="13">
        <v>31519.68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128</v>
      </c>
      <c r="B44" s="9" t="s">
        <v>109</v>
      </c>
      <c r="C44" s="9" t="s">
        <v>69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129</v>
      </c>
      <c r="B45" s="9" t="s">
        <v>66</v>
      </c>
      <c r="C45" s="9" t="s">
        <v>69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130</v>
      </c>
      <c r="B46" s="9" t="s">
        <v>110</v>
      </c>
      <c r="C46" s="9" t="s">
        <v>75</v>
      </c>
      <c r="D46" s="29">
        <f>E43/E2</f>
        <v>7.340400558919423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337</v>
      </c>
      <c r="B47" s="9" t="s">
        <v>108</v>
      </c>
      <c r="C47" s="9" t="s">
        <v>69</v>
      </c>
      <c r="D47" s="9" t="s">
        <v>16</v>
      </c>
      <c r="E47" s="13">
        <v>20102.58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338</v>
      </c>
      <c r="B48" s="9" t="s">
        <v>109</v>
      </c>
      <c r="C48" s="9" t="s">
        <v>69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339</v>
      </c>
      <c r="B49" s="9" t="s">
        <v>66</v>
      </c>
      <c r="C49" s="9" t="s">
        <v>69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340</v>
      </c>
      <c r="B50" s="9" t="s">
        <v>110</v>
      </c>
      <c r="C50" s="9" t="s">
        <v>75</v>
      </c>
      <c r="D50" s="30">
        <f>E47/E2</f>
        <v>4.681551001397299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341</v>
      </c>
      <c r="B51" s="9" t="s">
        <v>108</v>
      </c>
      <c r="C51" s="9" t="s">
        <v>69</v>
      </c>
      <c r="D51" s="30" t="s">
        <v>325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342</v>
      </c>
      <c r="B52" s="9" t="s">
        <v>109</v>
      </c>
      <c r="C52" s="9" t="s">
        <v>69</v>
      </c>
      <c r="D52" s="30" t="s">
        <v>149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343</v>
      </c>
      <c r="B53" s="9" t="s">
        <v>66</v>
      </c>
      <c r="C53" s="9" t="s">
        <v>69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344</v>
      </c>
      <c r="B54" s="9" t="s">
        <v>110</v>
      </c>
      <c r="C54" s="9" t="s">
        <v>75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345</v>
      </c>
      <c r="B55" s="9" t="s">
        <v>108</v>
      </c>
      <c r="C55" s="9" t="s">
        <v>69</v>
      </c>
      <c r="D55" s="30" t="s">
        <v>324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346</v>
      </c>
      <c r="B56" s="9" t="s">
        <v>109</v>
      </c>
      <c r="C56" s="9" t="s">
        <v>69</v>
      </c>
      <c r="D56" s="30" t="s">
        <v>149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347</v>
      </c>
      <c r="B57" s="9" t="s">
        <v>66</v>
      </c>
      <c r="C57" s="9" t="s">
        <v>69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348</v>
      </c>
      <c r="B58" s="9" t="s">
        <v>110</v>
      </c>
      <c r="C58" s="9" t="s">
        <v>75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131</v>
      </c>
      <c r="B59" s="25" t="s">
        <v>106</v>
      </c>
      <c r="C59" s="25" t="s">
        <v>69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132</v>
      </c>
      <c r="B60" s="9" t="s">
        <v>107</v>
      </c>
      <c r="C60" s="9" t="s">
        <v>75</v>
      </c>
      <c r="D60" s="9">
        <f>E60</f>
        <v>40985.37</v>
      </c>
      <c r="E60" s="26">
        <v>40985.37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133</v>
      </c>
      <c r="B61" s="9" t="s">
        <v>108</v>
      </c>
      <c r="C61" s="9" t="s">
        <v>69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134</v>
      </c>
      <c r="B62" s="9" t="s">
        <v>109</v>
      </c>
      <c r="C62" s="9" t="s">
        <v>69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135</v>
      </c>
      <c r="B63" s="9" t="s">
        <v>66</v>
      </c>
      <c r="C63" s="9" t="s">
        <v>69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136</v>
      </c>
      <c r="B64" s="9" t="s">
        <v>110</v>
      </c>
      <c r="C64" s="9" t="s">
        <v>75</v>
      </c>
      <c r="D64" s="31">
        <f>E60/E2</f>
        <v>9.54479972054029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14" customFormat="1" ht="31.5">
      <c r="A65" s="28"/>
      <c r="B65" s="25" t="s">
        <v>106</v>
      </c>
      <c r="C65" s="25" t="s">
        <v>69</v>
      </c>
      <c r="D65" s="25" t="s">
        <v>381</v>
      </c>
      <c r="E65" s="26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s="14" customFormat="1" ht="15.75">
      <c r="A66" s="28"/>
      <c r="B66" s="9" t="s">
        <v>107</v>
      </c>
      <c r="C66" s="9" t="s">
        <v>75</v>
      </c>
      <c r="D66" s="9">
        <f>E67+E71+E75+E79+E83</f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/>
      <c r="B67" s="9" t="s">
        <v>108</v>
      </c>
      <c r="C67" s="9" t="s">
        <v>69</v>
      </c>
      <c r="D67" s="9" t="s">
        <v>382</v>
      </c>
      <c r="E67" s="26">
        <v>0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/>
      <c r="B68" s="9" t="s">
        <v>109</v>
      </c>
      <c r="C68" s="9" t="s">
        <v>69</v>
      </c>
      <c r="D68" s="9" t="s">
        <v>17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/>
      <c r="B69" s="9" t="s">
        <v>66</v>
      </c>
      <c r="C69" s="9" t="s">
        <v>69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/>
      <c r="B70" s="9" t="s">
        <v>110</v>
      </c>
      <c r="C70" s="9" t="s">
        <v>75</v>
      </c>
      <c r="D70" s="9">
        <f>E67/E2</f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14" customFormat="1" ht="31.5">
      <c r="A71" s="28"/>
      <c r="B71" s="9" t="s">
        <v>108</v>
      </c>
      <c r="C71" s="9" t="s">
        <v>69</v>
      </c>
      <c r="D71" s="9" t="s">
        <v>383</v>
      </c>
      <c r="E71" s="26">
        <v>0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14" customFormat="1" ht="15.75">
      <c r="A72" s="28"/>
      <c r="B72" s="9" t="s">
        <v>109</v>
      </c>
      <c r="C72" s="9" t="s">
        <v>69</v>
      </c>
      <c r="D72" s="9" t="s">
        <v>21</v>
      </c>
      <c r="E72" s="26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15.75">
      <c r="A73" s="28"/>
      <c r="B73" s="9" t="s">
        <v>66</v>
      </c>
      <c r="C73" s="9" t="s">
        <v>69</v>
      </c>
      <c r="D73" s="9" t="s">
        <v>12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/>
      <c r="B74" s="9" t="s">
        <v>110</v>
      </c>
      <c r="C74" s="9" t="s">
        <v>75</v>
      </c>
      <c r="D74" s="9">
        <f>E71/E2</f>
        <v>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31.5">
      <c r="A75" s="28"/>
      <c r="B75" s="9" t="s">
        <v>108</v>
      </c>
      <c r="C75" s="9" t="s">
        <v>69</v>
      </c>
      <c r="D75" s="9" t="s">
        <v>384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/>
      <c r="B76" s="9" t="s">
        <v>109</v>
      </c>
      <c r="C76" s="9" t="s">
        <v>69</v>
      </c>
      <c r="D76" s="9" t="s">
        <v>21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4" customFormat="1" ht="15.75">
      <c r="A77" s="28"/>
      <c r="B77" s="9" t="s">
        <v>66</v>
      </c>
      <c r="C77" s="9" t="s">
        <v>69</v>
      </c>
      <c r="D77" s="9" t="s">
        <v>12</v>
      </c>
      <c r="E77" s="26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4" customFormat="1" ht="15.75">
      <c r="A78" s="28"/>
      <c r="B78" s="9" t="s">
        <v>110</v>
      </c>
      <c r="C78" s="9" t="s">
        <v>75</v>
      </c>
      <c r="D78" s="9">
        <f>E75/E2</f>
        <v>0</v>
      </c>
      <c r="E78" s="26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/>
      <c r="B79" s="9" t="s">
        <v>108</v>
      </c>
      <c r="C79" s="9" t="s">
        <v>69</v>
      </c>
      <c r="D79" s="9" t="s">
        <v>385</v>
      </c>
      <c r="E79" s="26">
        <v>0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/>
      <c r="B80" s="9" t="s">
        <v>109</v>
      </c>
      <c r="C80" s="9" t="s">
        <v>69</v>
      </c>
      <c r="D80" s="9" t="s">
        <v>21</v>
      </c>
      <c r="E80" s="26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/>
      <c r="B81" s="9" t="s">
        <v>66</v>
      </c>
      <c r="C81" s="9" t="s">
        <v>69</v>
      </c>
      <c r="D81" s="9" t="s">
        <v>12</v>
      </c>
      <c r="E81" s="26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/>
      <c r="B82" s="9" t="s">
        <v>110</v>
      </c>
      <c r="C82" s="9" t="s">
        <v>75</v>
      </c>
      <c r="D82" s="9">
        <f>E79/E2</f>
        <v>0</v>
      </c>
      <c r="E82" s="26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14" customFormat="1" ht="31.5">
      <c r="A83" s="28"/>
      <c r="B83" s="9" t="s">
        <v>108</v>
      </c>
      <c r="C83" s="9" t="s">
        <v>69</v>
      </c>
      <c r="D83" s="9" t="s">
        <v>386</v>
      </c>
      <c r="E83" s="26">
        <v>0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14" customFormat="1" ht="15.75">
      <c r="A84" s="28"/>
      <c r="B84" s="9" t="s">
        <v>109</v>
      </c>
      <c r="C84" s="9" t="s">
        <v>69</v>
      </c>
      <c r="D84" s="9" t="s">
        <v>17</v>
      </c>
      <c r="E84" s="26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15.75">
      <c r="A85" s="28"/>
      <c r="B85" s="9" t="s">
        <v>66</v>
      </c>
      <c r="C85" s="9" t="s">
        <v>69</v>
      </c>
      <c r="D85" s="9" t="s">
        <v>12</v>
      </c>
      <c r="E85" s="26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/>
      <c r="B86" s="9" t="s">
        <v>110</v>
      </c>
      <c r="C86" s="9" t="s">
        <v>75</v>
      </c>
      <c r="D86" s="9">
        <f>E83/E2</f>
        <v>0</v>
      </c>
      <c r="E86" s="26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31.5">
      <c r="A87" s="28"/>
      <c r="B87" s="25" t="s">
        <v>106</v>
      </c>
      <c r="C87" s="25" t="s">
        <v>69</v>
      </c>
      <c r="D87" s="25" t="s">
        <v>387</v>
      </c>
      <c r="E87" s="26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/>
      <c r="B88" s="9" t="s">
        <v>107</v>
      </c>
      <c r="C88" s="9" t="s">
        <v>75</v>
      </c>
      <c r="D88" s="9">
        <f>E89+E90+E93+E97+E101</f>
        <v>115426.69999999998</v>
      </c>
      <c r="E88" s="26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14" customFormat="1" ht="31.5">
      <c r="A89" s="28"/>
      <c r="B89" s="9" t="s">
        <v>108</v>
      </c>
      <c r="C89" s="9" t="s">
        <v>69</v>
      </c>
      <c r="D89" s="9" t="s">
        <v>388</v>
      </c>
      <c r="E89" s="26">
        <v>104837.04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14" customFormat="1" ht="15.75">
      <c r="A90" s="28"/>
      <c r="B90" s="9" t="s">
        <v>109</v>
      </c>
      <c r="C90" s="9" t="s">
        <v>69</v>
      </c>
      <c r="D90" s="9" t="s">
        <v>11</v>
      </c>
      <c r="E90" s="26">
        <v>6622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15.75">
      <c r="A91" s="28"/>
      <c r="B91" s="9" t="s">
        <v>66</v>
      </c>
      <c r="C91" s="9" t="s">
        <v>69</v>
      </c>
      <c r="D91" s="9" t="s">
        <v>22</v>
      </c>
      <c r="E91" s="26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/>
      <c r="B92" s="9" t="s">
        <v>110</v>
      </c>
      <c r="C92" s="9" t="s">
        <v>75</v>
      </c>
      <c r="D92" s="9">
        <f>E89/12+E90/2</f>
        <v>12047.42</v>
      </c>
      <c r="E92" s="26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31.5">
      <c r="A93" s="28"/>
      <c r="B93" s="9" t="s">
        <v>108</v>
      </c>
      <c r="C93" s="9" t="s">
        <v>69</v>
      </c>
      <c r="D93" s="9" t="s">
        <v>389</v>
      </c>
      <c r="E93" s="26">
        <v>566.81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/>
      <c r="B94" s="9" t="s">
        <v>109</v>
      </c>
      <c r="C94" s="9" t="s">
        <v>69</v>
      </c>
      <c r="D94" s="9" t="s">
        <v>21</v>
      </c>
      <c r="E94" s="26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15.75">
      <c r="A95" s="28"/>
      <c r="B95" s="9" t="s">
        <v>66</v>
      </c>
      <c r="C95" s="9" t="s">
        <v>69</v>
      </c>
      <c r="D95" s="9" t="s">
        <v>12</v>
      </c>
      <c r="E95" s="26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/>
      <c r="B96" s="9" t="s">
        <v>110</v>
      </c>
      <c r="C96" s="9" t="s">
        <v>75</v>
      </c>
      <c r="D96" s="9">
        <v>0.018</v>
      </c>
      <c r="E96" s="26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31.5">
      <c r="A97" s="28"/>
      <c r="B97" s="9" t="s">
        <v>108</v>
      </c>
      <c r="C97" s="9" t="s">
        <v>69</v>
      </c>
      <c r="D97" s="9" t="s">
        <v>390</v>
      </c>
      <c r="E97" s="26">
        <v>2164.18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/>
      <c r="B98" s="9" t="s">
        <v>109</v>
      </c>
      <c r="C98" s="9" t="s">
        <v>69</v>
      </c>
      <c r="D98" s="9" t="s">
        <v>17</v>
      </c>
      <c r="E98" s="26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14" customFormat="1" ht="15.75">
      <c r="A99" s="28"/>
      <c r="B99" s="9" t="s">
        <v>66</v>
      </c>
      <c r="C99" s="9" t="s">
        <v>69</v>
      </c>
      <c r="D99" s="9" t="s">
        <v>12</v>
      </c>
      <c r="E99" s="26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s="14" customFormat="1" ht="15.75">
      <c r="A100" s="28"/>
      <c r="B100" s="9" t="s">
        <v>110</v>
      </c>
      <c r="C100" s="9" t="s">
        <v>75</v>
      </c>
      <c r="D100" s="9">
        <v>0.052</v>
      </c>
      <c r="E100" s="2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/>
      <c r="B101" s="9" t="s">
        <v>108</v>
      </c>
      <c r="C101" s="9" t="s">
        <v>69</v>
      </c>
      <c r="D101" s="9" t="s">
        <v>391</v>
      </c>
      <c r="E101" s="26">
        <v>1236.67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/>
      <c r="B102" s="9" t="s">
        <v>109</v>
      </c>
      <c r="C102" s="9" t="s">
        <v>69</v>
      </c>
      <c r="D102" s="9" t="s">
        <v>17</v>
      </c>
      <c r="E102" s="2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/>
      <c r="B103" s="9" t="s">
        <v>66</v>
      </c>
      <c r="C103" s="9" t="s">
        <v>69</v>
      </c>
      <c r="D103" s="9" t="s">
        <v>12</v>
      </c>
      <c r="E103" s="26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15.75">
      <c r="A104" s="28"/>
      <c r="B104" s="9" t="s">
        <v>110</v>
      </c>
      <c r="C104" s="9" t="s">
        <v>75</v>
      </c>
      <c r="D104" s="9">
        <v>0.03</v>
      </c>
      <c r="E104" s="26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27" customFormat="1" ht="15.75">
      <c r="A105" s="24" t="s">
        <v>137</v>
      </c>
      <c r="B105" s="25" t="s">
        <v>106</v>
      </c>
      <c r="C105" s="25" t="s">
        <v>69</v>
      </c>
      <c r="D105" s="25" t="s">
        <v>393</v>
      </c>
      <c r="E105" s="26">
        <v>0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:22" s="14" customFormat="1" ht="15.75">
      <c r="A106" s="28" t="s">
        <v>138</v>
      </c>
      <c r="B106" s="9" t="s">
        <v>107</v>
      </c>
      <c r="C106" s="9" t="s">
        <v>75</v>
      </c>
      <c r="D106" s="9">
        <v>0</v>
      </c>
      <c r="E106" s="26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31.5">
      <c r="A107" s="28" t="s">
        <v>139</v>
      </c>
      <c r="B107" s="9" t="s">
        <v>108</v>
      </c>
      <c r="C107" s="9" t="s">
        <v>69</v>
      </c>
      <c r="D107" s="9" t="s">
        <v>393</v>
      </c>
      <c r="E107" s="26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140</v>
      </c>
      <c r="B108" s="9" t="s">
        <v>109</v>
      </c>
      <c r="C108" s="9" t="s">
        <v>69</v>
      </c>
      <c r="D108" s="9" t="s">
        <v>27</v>
      </c>
      <c r="E108" s="26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14" customFormat="1" ht="15.75">
      <c r="A109" s="28" t="s">
        <v>141</v>
      </c>
      <c r="B109" s="9" t="s">
        <v>66</v>
      </c>
      <c r="C109" s="9" t="s">
        <v>69</v>
      </c>
      <c r="D109" s="9" t="s">
        <v>12</v>
      </c>
      <c r="E109" s="26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s="14" customFormat="1" ht="15.75">
      <c r="A110" s="28" t="s">
        <v>142</v>
      </c>
      <c r="B110" s="9" t="s">
        <v>110</v>
      </c>
      <c r="C110" s="9" t="s">
        <v>75</v>
      </c>
      <c r="D110" s="9">
        <v>0</v>
      </c>
      <c r="E110" s="26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27" customFormat="1" ht="31.5">
      <c r="A111" s="24" t="s">
        <v>143</v>
      </c>
      <c r="B111" s="25" t="s">
        <v>106</v>
      </c>
      <c r="C111" s="25" t="s">
        <v>69</v>
      </c>
      <c r="D111" s="25" t="s">
        <v>23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1:22" s="14" customFormat="1" ht="15.75">
      <c r="A112" s="28" t="s">
        <v>144</v>
      </c>
      <c r="B112" s="9" t="s">
        <v>107</v>
      </c>
      <c r="C112" s="9" t="s">
        <v>75</v>
      </c>
      <c r="D112" s="9">
        <f>E112</f>
        <v>63142.41</v>
      </c>
      <c r="E112" s="26">
        <v>63142.41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31.5">
      <c r="A113" s="28" t="s">
        <v>145</v>
      </c>
      <c r="B113" s="9" t="s">
        <v>108</v>
      </c>
      <c r="C113" s="9" t="s">
        <v>69</v>
      </c>
      <c r="D113" s="9" t="s">
        <v>7</v>
      </c>
      <c r="E113" s="26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146</v>
      </c>
      <c r="B114" s="9" t="s">
        <v>109</v>
      </c>
      <c r="C114" s="9" t="s">
        <v>69</v>
      </c>
      <c r="D114" s="9" t="s">
        <v>20</v>
      </c>
      <c r="E114" s="26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15.75">
      <c r="A115" s="28" t="s">
        <v>147</v>
      </c>
      <c r="B115" s="9" t="s">
        <v>66</v>
      </c>
      <c r="C115" s="9" t="s">
        <v>69</v>
      </c>
      <c r="D115" s="9" t="s">
        <v>12</v>
      </c>
      <c r="E115" s="26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148</v>
      </c>
      <c r="B116" s="9" t="s">
        <v>110</v>
      </c>
      <c r="C116" s="9" t="s">
        <v>75</v>
      </c>
      <c r="D116" s="31">
        <f>E112/E2</f>
        <v>14.70479972054029</v>
      </c>
      <c r="E116" s="26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27" customFormat="1" ht="31.5">
      <c r="A117" s="24" t="s">
        <v>151</v>
      </c>
      <c r="B117" s="25" t="s">
        <v>106</v>
      </c>
      <c r="C117" s="25" t="s">
        <v>69</v>
      </c>
      <c r="D117" s="25" t="s">
        <v>57</v>
      </c>
      <c r="E117" s="13">
        <v>1382.83</v>
      </c>
      <c r="F117" s="26" t="s">
        <v>334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</row>
    <row r="118" spans="1:22" s="14" customFormat="1" ht="15.75">
      <c r="A118" s="28" t="s">
        <v>152</v>
      </c>
      <c r="B118" s="9" t="s">
        <v>107</v>
      </c>
      <c r="C118" s="9" t="s">
        <v>75</v>
      </c>
      <c r="D118" s="9">
        <f>E117</f>
        <v>1382.83</v>
      </c>
      <c r="E118" s="13"/>
      <c r="F118" s="13">
        <v>3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153</v>
      </c>
      <c r="B119" s="9" t="s">
        <v>108</v>
      </c>
      <c r="C119" s="9" t="s">
        <v>69</v>
      </c>
      <c r="D119" s="9" t="s">
        <v>57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154</v>
      </c>
      <c r="B120" s="9" t="s">
        <v>109</v>
      </c>
      <c r="C120" s="9" t="s">
        <v>69</v>
      </c>
      <c r="D120" s="9" t="s">
        <v>150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155</v>
      </c>
      <c r="B121" s="9" t="s">
        <v>66</v>
      </c>
      <c r="C121" s="9" t="s">
        <v>69</v>
      </c>
      <c r="D121" s="9" t="s">
        <v>22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156</v>
      </c>
      <c r="B122" s="9" t="s">
        <v>110</v>
      </c>
      <c r="C122" s="9" t="s">
        <v>75</v>
      </c>
      <c r="D122" s="31">
        <f>E117/F118</f>
        <v>460.9433333333333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27" customFormat="1" ht="15.75">
      <c r="A123" s="24" t="s">
        <v>157</v>
      </c>
      <c r="B123" s="25" t="s">
        <v>106</v>
      </c>
      <c r="C123" s="25" t="s">
        <v>69</v>
      </c>
      <c r="D123" s="25" t="s">
        <v>24</v>
      </c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</row>
    <row r="124" spans="1:22" s="14" customFormat="1" ht="15.75">
      <c r="A124" s="28" t="s">
        <v>158</v>
      </c>
      <c r="B124" s="9" t="s">
        <v>107</v>
      </c>
      <c r="C124" s="9" t="s">
        <v>75</v>
      </c>
      <c r="D124" s="9">
        <f>E125+E129</f>
        <v>143557.01</v>
      </c>
      <c r="E124" s="26"/>
      <c r="F124" s="26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31.5">
      <c r="A125" s="28" t="s">
        <v>159</v>
      </c>
      <c r="B125" s="9" t="s">
        <v>108</v>
      </c>
      <c r="C125" s="9" t="s">
        <v>69</v>
      </c>
      <c r="D125" s="9" t="s">
        <v>6</v>
      </c>
      <c r="E125" s="26">
        <v>43850.33</v>
      </c>
      <c r="F125" s="26" t="s">
        <v>336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160</v>
      </c>
      <c r="B126" s="9" t="s">
        <v>109</v>
      </c>
      <c r="C126" s="9" t="s">
        <v>69</v>
      </c>
      <c r="D126" s="9" t="s">
        <v>25</v>
      </c>
      <c r="E126" s="26"/>
      <c r="F126" s="26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15.75">
      <c r="A127" s="28" t="s">
        <v>161</v>
      </c>
      <c r="B127" s="9" t="s">
        <v>66</v>
      </c>
      <c r="C127" s="9" t="s">
        <v>69</v>
      </c>
      <c r="D127" s="9" t="s">
        <v>12</v>
      </c>
      <c r="E127" s="26"/>
      <c r="F127" s="26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162</v>
      </c>
      <c r="B128" s="9" t="s">
        <v>110</v>
      </c>
      <c r="C128" s="9" t="s">
        <v>75</v>
      </c>
      <c r="D128" s="31">
        <f>E125/E2</f>
        <v>10.212000465766186</v>
      </c>
      <c r="E128" s="26"/>
      <c r="F128" s="26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31.5">
      <c r="A129" s="28" t="s">
        <v>163</v>
      </c>
      <c r="B129" s="9" t="s">
        <v>108</v>
      </c>
      <c r="C129" s="9" t="s">
        <v>69</v>
      </c>
      <c r="D129" s="9" t="s">
        <v>5</v>
      </c>
      <c r="E129" s="26">
        <v>99706.68</v>
      </c>
      <c r="F129" s="26" t="s">
        <v>336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164</v>
      </c>
      <c r="B130" s="9" t="s">
        <v>109</v>
      </c>
      <c r="C130" s="9" t="s">
        <v>69</v>
      </c>
      <c r="D130" s="9" t="s">
        <v>20</v>
      </c>
      <c r="E130" s="26"/>
      <c r="F130" s="26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15.75">
      <c r="A131" s="28" t="s">
        <v>165</v>
      </c>
      <c r="B131" s="9" t="s">
        <v>66</v>
      </c>
      <c r="C131" s="9" t="s">
        <v>69</v>
      </c>
      <c r="D131" s="9" t="s">
        <v>12</v>
      </c>
      <c r="E131" s="26"/>
      <c r="F131" s="26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166</v>
      </c>
      <c r="B132" s="9" t="s">
        <v>110</v>
      </c>
      <c r="C132" s="9" t="s">
        <v>75</v>
      </c>
      <c r="D132" s="31">
        <f>E129/E2</f>
        <v>23.22</v>
      </c>
      <c r="E132" s="26"/>
      <c r="F132" s="26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27" customFormat="1" ht="47.25">
      <c r="A133" s="24" t="s">
        <v>168</v>
      </c>
      <c r="B133" s="25" t="s">
        <v>106</v>
      </c>
      <c r="C133" s="25" t="s">
        <v>69</v>
      </c>
      <c r="D133" s="25" t="s">
        <v>26</v>
      </c>
      <c r="E133" s="26"/>
      <c r="F133" s="9" t="s">
        <v>335</v>
      </c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</row>
    <row r="134" spans="1:22" s="14" customFormat="1" ht="15.75">
      <c r="A134" s="28" t="s">
        <v>169</v>
      </c>
      <c r="B134" s="9" t="s">
        <v>107</v>
      </c>
      <c r="C134" s="9" t="s">
        <v>75</v>
      </c>
      <c r="D134" s="9">
        <f>E135+E139</f>
        <v>954.1800000000001</v>
      </c>
      <c r="E134" s="13"/>
      <c r="F134" s="9">
        <v>355.9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170</v>
      </c>
      <c r="B135" s="9" t="s">
        <v>108</v>
      </c>
      <c r="C135" s="9" t="s">
        <v>69</v>
      </c>
      <c r="D135" s="9" t="s">
        <v>9</v>
      </c>
      <c r="E135" s="13">
        <v>760</v>
      </c>
      <c r="F135" s="37" t="s">
        <v>373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171</v>
      </c>
      <c r="B136" s="9" t="s">
        <v>109</v>
      </c>
      <c r="C136" s="9" t="s">
        <v>69</v>
      </c>
      <c r="D136" s="9" t="s">
        <v>27</v>
      </c>
      <c r="E136" s="13"/>
      <c r="F136" s="37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172</v>
      </c>
      <c r="B137" s="9" t="s">
        <v>66</v>
      </c>
      <c r="C137" s="9" t="s">
        <v>69</v>
      </c>
      <c r="D137" s="9" t="s">
        <v>167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31.5">
      <c r="A138" s="28" t="s">
        <v>173</v>
      </c>
      <c r="B138" s="9" t="s">
        <v>110</v>
      </c>
      <c r="C138" s="9" t="s">
        <v>75</v>
      </c>
      <c r="D138" s="31">
        <f>E135/F134</f>
        <v>2.1354313009272268</v>
      </c>
      <c r="E138" s="13"/>
      <c r="F138" s="9" t="s">
        <v>335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174</v>
      </c>
      <c r="B139" s="9" t="s">
        <v>108</v>
      </c>
      <c r="C139" s="9" t="s">
        <v>69</v>
      </c>
      <c r="D139" s="9" t="s">
        <v>8</v>
      </c>
      <c r="E139" s="13">
        <v>194.18</v>
      </c>
      <c r="F139" s="9">
        <f>F134</f>
        <v>355.9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175</v>
      </c>
      <c r="B140" s="9" t="s">
        <v>109</v>
      </c>
      <c r="C140" s="9" t="s">
        <v>69</v>
      </c>
      <c r="D140" s="9" t="s">
        <v>28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176</v>
      </c>
      <c r="B141" s="9" t="s">
        <v>66</v>
      </c>
      <c r="C141" s="9" t="s">
        <v>69</v>
      </c>
      <c r="D141" s="9" t="s">
        <v>167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177</v>
      </c>
      <c r="B142" s="9" t="s">
        <v>110</v>
      </c>
      <c r="C142" s="9" t="s">
        <v>75</v>
      </c>
      <c r="D142" s="31">
        <f>E139/F139</f>
        <v>0.5456026973869065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27" customFormat="1" ht="63">
      <c r="A143" s="24" t="s">
        <v>178</v>
      </c>
      <c r="B143" s="25" t="s">
        <v>106</v>
      </c>
      <c r="C143" s="25" t="s">
        <v>69</v>
      </c>
      <c r="D143" s="25" t="s">
        <v>29</v>
      </c>
      <c r="E143" s="26"/>
      <c r="F143" s="13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</row>
    <row r="144" spans="1:22" s="14" customFormat="1" ht="15.75">
      <c r="A144" s="28" t="s">
        <v>179</v>
      </c>
      <c r="B144" s="9" t="s">
        <v>107</v>
      </c>
      <c r="C144" s="9" t="s">
        <v>75</v>
      </c>
      <c r="D144" s="9">
        <f>E145+E149+E153+E157+E161+E165+E169+E173+E177+E181+E185+E189+E197+E193</f>
        <v>111255.54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31.5">
      <c r="A145" s="28" t="s">
        <v>180</v>
      </c>
      <c r="B145" s="9" t="s">
        <v>108</v>
      </c>
      <c r="C145" s="9" t="s">
        <v>69</v>
      </c>
      <c r="D145" s="9" t="s">
        <v>30</v>
      </c>
      <c r="E145" s="13">
        <v>2169.33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181</v>
      </c>
      <c r="B146" s="9" t="s">
        <v>109</v>
      </c>
      <c r="C146" s="9" t="s">
        <v>69</v>
      </c>
      <c r="D146" s="9" t="s">
        <v>25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15.75">
      <c r="A147" s="28" t="s">
        <v>182</v>
      </c>
      <c r="B147" s="9" t="s">
        <v>66</v>
      </c>
      <c r="C147" s="9" t="s">
        <v>69</v>
      </c>
      <c r="D147" s="9" t="s">
        <v>12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183</v>
      </c>
      <c r="B148" s="9" t="s">
        <v>110</v>
      </c>
      <c r="C148" s="9" t="s">
        <v>75</v>
      </c>
      <c r="D148" s="31">
        <f>E145/E2</f>
        <v>0.5052002794597112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31.5">
      <c r="A149" s="28" t="s">
        <v>184</v>
      </c>
      <c r="B149" s="9" t="s">
        <v>108</v>
      </c>
      <c r="C149" s="9" t="s">
        <v>69</v>
      </c>
      <c r="D149" s="9" t="s">
        <v>31</v>
      </c>
      <c r="E149" s="13">
        <v>9217.07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185</v>
      </c>
      <c r="B150" s="9" t="s">
        <v>109</v>
      </c>
      <c r="C150" s="9" t="s">
        <v>69</v>
      </c>
      <c r="D150" s="9" t="s">
        <v>32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15.75">
      <c r="A151" s="28" t="s">
        <v>186</v>
      </c>
      <c r="B151" s="9" t="s">
        <v>66</v>
      </c>
      <c r="C151" s="9" t="s">
        <v>69</v>
      </c>
      <c r="D151" s="9" t="s">
        <v>12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187</v>
      </c>
      <c r="B152" s="9" t="s">
        <v>110</v>
      </c>
      <c r="C152" s="9" t="s">
        <v>75</v>
      </c>
      <c r="D152" s="31">
        <f>E149/E2</f>
        <v>2.1464997671169073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31.5">
      <c r="A153" s="28" t="s">
        <v>188</v>
      </c>
      <c r="B153" s="9" t="s">
        <v>108</v>
      </c>
      <c r="C153" s="9" t="s">
        <v>69</v>
      </c>
      <c r="D153" s="9" t="s">
        <v>3</v>
      </c>
      <c r="E153" s="13">
        <v>3289.2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189</v>
      </c>
      <c r="B154" s="9" t="s">
        <v>109</v>
      </c>
      <c r="C154" s="9" t="s">
        <v>69</v>
      </c>
      <c r="D154" s="9" t="s">
        <v>33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15.75">
      <c r="A155" s="28" t="s">
        <v>190</v>
      </c>
      <c r="B155" s="9" t="s">
        <v>66</v>
      </c>
      <c r="C155" s="9" t="s">
        <v>69</v>
      </c>
      <c r="D155" s="9" t="s">
        <v>12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191</v>
      </c>
      <c r="B156" s="9" t="s">
        <v>110</v>
      </c>
      <c r="C156" s="9" t="s">
        <v>75</v>
      </c>
      <c r="D156" s="31">
        <f>E153/E2</f>
        <v>0.7659990684676292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31.5">
      <c r="A157" s="28" t="s">
        <v>192</v>
      </c>
      <c r="B157" s="9" t="s">
        <v>108</v>
      </c>
      <c r="C157" s="9" t="s">
        <v>69</v>
      </c>
      <c r="D157" s="9" t="s">
        <v>2</v>
      </c>
      <c r="E157" s="13">
        <v>40089.21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193</v>
      </c>
      <c r="B158" s="9" t="s">
        <v>109</v>
      </c>
      <c r="C158" s="9" t="s">
        <v>69</v>
      </c>
      <c r="D158" s="9" t="s">
        <v>34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15.75">
      <c r="A159" s="28" t="s">
        <v>194</v>
      </c>
      <c r="B159" s="9" t="s">
        <v>66</v>
      </c>
      <c r="C159" s="9" t="s">
        <v>69</v>
      </c>
      <c r="D159" s="9" t="s">
        <v>12</v>
      </c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 t="s">
        <v>195</v>
      </c>
      <c r="B160" s="9" t="s">
        <v>110</v>
      </c>
      <c r="C160" s="9" t="s">
        <v>75</v>
      </c>
      <c r="D160" s="31">
        <f>E157/E2</f>
        <v>9.336099208197485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47.25">
      <c r="A161" s="28" t="s">
        <v>196</v>
      </c>
      <c r="B161" s="9" t="s">
        <v>108</v>
      </c>
      <c r="C161" s="9" t="s">
        <v>69</v>
      </c>
      <c r="D161" s="9" t="s">
        <v>35</v>
      </c>
      <c r="E161" s="13">
        <v>28449.9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 t="s">
        <v>197</v>
      </c>
      <c r="B162" s="9" t="s">
        <v>109</v>
      </c>
      <c r="C162" s="9" t="s">
        <v>69</v>
      </c>
      <c r="D162" s="9" t="s">
        <v>36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15.75">
      <c r="A163" s="28" t="s">
        <v>198</v>
      </c>
      <c r="B163" s="9" t="s">
        <v>66</v>
      </c>
      <c r="C163" s="9" t="s">
        <v>69</v>
      </c>
      <c r="D163" s="9" t="s">
        <v>12</v>
      </c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199</v>
      </c>
      <c r="B164" s="9" t="s">
        <v>110</v>
      </c>
      <c r="C164" s="9" t="s">
        <v>75</v>
      </c>
      <c r="D164" s="31">
        <f>E161/E2</f>
        <v>6.625500698649279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31.5">
      <c r="A165" s="28" t="s">
        <v>200</v>
      </c>
      <c r="B165" s="9" t="s">
        <v>108</v>
      </c>
      <c r="C165" s="9" t="s">
        <v>69</v>
      </c>
      <c r="D165" s="9" t="s">
        <v>37</v>
      </c>
      <c r="E165" s="13">
        <v>14625.36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201</v>
      </c>
      <c r="B166" s="9" t="s">
        <v>109</v>
      </c>
      <c r="C166" s="9" t="s">
        <v>69</v>
      </c>
      <c r="D166" s="9" t="s">
        <v>38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15.75">
      <c r="A167" s="28" t="s">
        <v>202</v>
      </c>
      <c r="B167" s="9" t="s">
        <v>66</v>
      </c>
      <c r="C167" s="9" t="s">
        <v>69</v>
      </c>
      <c r="D167" s="9" t="s">
        <v>12</v>
      </c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203</v>
      </c>
      <c r="B168" s="9" t="s">
        <v>110</v>
      </c>
      <c r="C168" s="9" t="s">
        <v>75</v>
      </c>
      <c r="D168" s="31">
        <f>E165/E2</f>
        <v>3.4059990684676293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204</v>
      </c>
      <c r="B169" s="9" t="s">
        <v>108</v>
      </c>
      <c r="C169" s="9" t="s">
        <v>69</v>
      </c>
      <c r="D169" s="9" t="s">
        <v>39</v>
      </c>
      <c r="E169" s="13">
        <v>5303.9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205</v>
      </c>
      <c r="B170" s="9" t="s">
        <v>109</v>
      </c>
      <c r="C170" s="9" t="s">
        <v>69</v>
      </c>
      <c r="D170" s="9" t="s">
        <v>27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206</v>
      </c>
      <c r="B171" s="9" t="s">
        <v>66</v>
      </c>
      <c r="C171" s="9" t="s">
        <v>69</v>
      </c>
      <c r="D171" s="9" t="s">
        <v>12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207</v>
      </c>
      <c r="B172" s="9" t="s">
        <v>110</v>
      </c>
      <c r="C172" s="9" t="s">
        <v>75</v>
      </c>
      <c r="D172" s="31">
        <f>E169/E2</f>
        <v>1.2351886353050767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 t="s">
        <v>208</v>
      </c>
      <c r="B173" s="9" t="s">
        <v>108</v>
      </c>
      <c r="C173" s="9" t="s">
        <v>69</v>
      </c>
      <c r="D173" s="9" t="s">
        <v>40</v>
      </c>
      <c r="E173" s="13">
        <v>4647.83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 t="s">
        <v>209</v>
      </c>
      <c r="B174" s="9" t="s">
        <v>109</v>
      </c>
      <c r="C174" s="9" t="s">
        <v>69</v>
      </c>
      <c r="D174" s="9" t="s">
        <v>34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 t="s">
        <v>210</v>
      </c>
      <c r="B175" s="9" t="s">
        <v>66</v>
      </c>
      <c r="C175" s="9" t="s">
        <v>69</v>
      </c>
      <c r="D175" s="9" t="s">
        <v>12</v>
      </c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 t="s">
        <v>211</v>
      </c>
      <c r="B176" s="9" t="s">
        <v>110</v>
      </c>
      <c r="C176" s="9" t="s">
        <v>75</v>
      </c>
      <c r="D176" s="31">
        <f>E173/E2</f>
        <v>1.0824010246856077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349</v>
      </c>
      <c r="B177" s="9" t="s">
        <v>108</v>
      </c>
      <c r="C177" s="9" t="s">
        <v>69</v>
      </c>
      <c r="D177" s="9" t="s">
        <v>331</v>
      </c>
      <c r="E177" s="13">
        <v>2931.94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350</v>
      </c>
      <c r="B178" s="9" t="s">
        <v>109</v>
      </c>
      <c r="C178" s="9" t="s">
        <v>69</v>
      </c>
      <c r="D178" s="9" t="s">
        <v>38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351</v>
      </c>
      <c r="B179" s="9" t="s">
        <v>66</v>
      </c>
      <c r="C179" s="9" t="s">
        <v>69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352</v>
      </c>
      <c r="B180" s="9" t="s">
        <v>110</v>
      </c>
      <c r="C180" s="9" t="s">
        <v>75</v>
      </c>
      <c r="D180" s="31">
        <f>E177/E2</f>
        <v>0.6827992547741034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353</v>
      </c>
      <c r="B181" s="9" t="s">
        <v>108</v>
      </c>
      <c r="C181" s="9" t="s">
        <v>69</v>
      </c>
      <c r="D181" s="31" t="s">
        <v>330</v>
      </c>
      <c r="E181" s="13">
        <v>0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354</v>
      </c>
      <c r="B182" s="9" t="s">
        <v>109</v>
      </c>
      <c r="C182" s="9" t="s">
        <v>69</v>
      </c>
      <c r="D182" s="31" t="s">
        <v>34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355</v>
      </c>
      <c r="B183" s="9" t="s">
        <v>66</v>
      </c>
      <c r="C183" s="9" t="s">
        <v>69</v>
      </c>
      <c r="D183" s="31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356</v>
      </c>
      <c r="B184" s="9" t="s">
        <v>110</v>
      </c>
      <c r="C184" s="9" t="s">
        <v>75</v>
      </c>
      <c r="D184" s="31">
        <f>E181/E2</f>
        <v>0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357</v>
      </c>
      <c r="B185" s="9" t="s">
        <v>108</v>
      </c>
      <c r="C185" s="9" t="s">
        <v>69</v>
      </c>
      <c r="D185" s="31" t="s">
        <v>332</v>
      </c>
      <c r="E185" s="13">
        <v>0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358</v>
      </c>
      <c r="B186" s="9" t="s">
        <v>109</v>
      </c>
      <c r="C186" s="9" t="s">
        <v>69</v>
      </c>
      <c r="D186" s="31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359</v>
      </c>
      <c r="B187" s="9" t="s">
        <v>66</v>
      </c>
      <c r="C187" s="9" t="s">
        <v>69</v>
      </c>
      <c r="D187" s="31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360</v>
      </c>
      <c r="B188" s="9" t="s">
        <v>110</v>
      </c>
      <c r="C188" s="9" t="s">
        <v>75</v>
      </c>
      <c r="D188" s="31">
        <f>E185/E2</f>
        <v>0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361</v>
      </c>
      <c r="B189" s="9" t="s">
        <v>108</v>
      </c>
      <c r="C189" s="9" t="s">
        <v>69</v>
      </c>
      <c r="D189" s="31" t="s">
        <v>329</v>
      </c>
      <c r="E189" s="13">
        <v>0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362</v>
      </c>
      <c r="B190" s="9" t="s">
        <v>109</v>
      </c>
      <c r="C190" s="9" t="s">
        <v>69</v>
      </c>
      <c r="D190" s="31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363</v>
      </c>
      <c r="B191" s="9" t="s">
        <v>66</v>
      </c>
      <c r="C191" s="9" t="s">
        <v>69</v>
      </c>
      <c r="D191" s="31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364</v>
      </c>
      <c r="B192" s="9" t="s">
        <v>110</v>
      </c>
      <c r="C192" s="9" t="s">
        <v>75</v>
      </c>
      <c r="D192" s="31">
        <f>E189/E2</f>
        <v>0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/>
      <c r="B193" s="9" t="s">
        <v>108</v>
      </c>
      <c r="C193" s="9" t="s">
        <v>69</v>
      </c>
      <c r="D193" s="31" t="s">
        <v>375</v>
      </c>
      <c r="E193" s="13">
        <v>531.8</v>
      </c>
      <c r="F193" s="32" t="s">
        <v>374</v>
      </c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/>
      <c r="B194" s="9" t="s">
        <v>109</v>
      </c>
      <c r="C194" s="9" t="s">
        <v>69</v>
      </c>
      <c r="D194" s="31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/>
      <c r="B195" s="9" t="s">
        <v>66</v>
      </c>
      <c r="C195" s="9" t="s">
        <v>69</v>
      </c>
      <c r="D195" s="31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/>
      <c r="B196" s="9" t="s">
        <v>110</v>
      </c>
      <c r="C196" s="9" t="s">
        <v>75</v>
      </c>
      <c r="D196" s="31">
        <v>3.64</v>
      </c>
      <c r="E196" s="13"/>
      <c r="F196" s="32" t="s">
        <v>378</v>
      </c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365</v>
      </c>
      <c r="B197" s="9" t="s">
        <v>108</v>
      </c>
      <c r="C197" s="9" t="s">
        <v>69</v>
      </c>
      <c r="D197" s="9" t="s">
        <v>326</v>
      </c>
      <c r="E197" s="13">
        <v>0</v>
      </c>
      <c r="F197" s="33" t="s">
        <v>379</v>
      </c>
      <c r="G197" s="34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366</v>
      </c>
      <c r="B198" s="9" t="s">
        <v>109</v>
      </c>
      <c r="C198" s="9" t="s">
        <v>69</v>
      </c>
      <c r="D198" s="9" t="s">
        <v>27</v>
      </c>
      <c r="E198" s="13"/>
      <c r="F198" s="32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367</v>
      </c>
      <c r="B199" s="9" t="s">
        <v>66</v>
      </c>
      <c r="C199" s="9" t="s">
        <v>69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368</v>
      </c>
      <c r="B200" s="9" t="s">
        <v>110</v>
      </c>
      <c r="C200" s="9" t="s">
        <v>75</v>
      </c>
      <c r="D200" s="31">
        <v>0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47.25">
      <c r="A201" s="24" t="s">
        <v>212</v>
      </c>
      <c r="B201" s="25" t="s">
        <v>106</v>
      </c>
      <c r="C201" s="25" t="s">
        <v>69</v>
      </c>
      <c r="D201" s="25" t="s">
        <v>41</v>
      </c>
      <c r="E201" s="26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213</v>
      </c>
      <c r="B202" s="9" t="s">
        <v>107</v>
      </c>
      <c r="C202" s="9" t="s">
        <v>75</v>
      </c>
      <c r="D202" s="9">
        <f>E203+E207+E211+E215+E219+E223+E227+E231+E235+E239+E243</f>
        <v>74976.18000000001</v>
      </c>
      <c r="E202" s="26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31.5">
      <c r="A203" s="28" t="s">
        <v>214</v>
      </c>
      <c r="B203" s="9" t="s">
        <v>108</v>
      </c>
      <c r="C203" s="9" t="s">
        <v>69</v>
      </c>
      <c r="D203" s="9" t="s">
        <v>42</v>
      </c>
      <c r="E203" s="26">
        <v>3022.8</v>
      </c>
      <c r="F203" s="13">
        <v>1</v>
      </c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215</v>
      </c>
      <c r="B204" s="9" t="s">
        <v>109</v>
      </c>
      <c r="C204" s="9" t="s">
        <v>69</v>
      </c>
      <c r="D204" s="9" t="s">
        <v>43</v>
      </c>
      <c r="E204" s="26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15.75">
      <c r="A205" s="28" t="s">
        <v>216</v>
      </c>
      <c r="B205" s="9" t="s">
        <v>66</v>
      </c>
      <c r="C205" s="9" t="s">
        <v>69</v>
      </c>
      <c r="D205" s="9" t="s">
        <v>22</v>
      </c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217</v>
      </c>
      <c r="B206" s="9" t="s">
        <v>110</v>
      </c>
      <c r="C206" s="9" t="s">
        <v>75</v>
      </c>
      <c r="D206" s="31">
        <v>251.9</v>
      </c>
      <c r="E206" s="26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31.5">
      <c r="A207" s="28"/>
      <c r="B207" s="9" t="s">
        <v>108</v>
      </c>
      <c r="C207" s="9" t="s">
        <v>69</v>
      </c>
      <c r="D207" s="9" t="s">
        <v>392</v>
      </c>
      <c r="E207" s="26">
        <v>4246.2</v>
      </c>
      <c r="F207" s="13">
        <v>1</v>
      </c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/>
      <c r="B208" s="9" t="s">
        <v>109</v>
      </c>
      <c r="C208" s="9" t="s">
        <v>69</v>
      </c>
      <c r="D208" s="9" t="s">
        <v>43</v>
      </c>
      <c r="E208" s="26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15.75">
      <c r="A209" s="28"/>
      <c r="B209" s="9" t="s">
        <v>66</v>
      </c>
      <c r="C209" s="9" t="s">
        <v>69</v>
      </c>
      <c r="D209" s="9" t="s">
        <v>22</v>
      </c>
      <c r="E209" s="26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110</v>
      </c>
      <c r="C210" s="9" t="s">
        <v>75</v>
      </c>
      <c r="D210" s="31">
        <v>353.85</v>
      </c>
      <c r="E210" s="26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28" t="s">
        <v>218</v>
      </c>
      <c r="B211" s="9" t="s">
        <v>108</v>
      </c>
      <c r="C211" s="9" t="s">
        <v>69</v>
      </c>
      <c r="D211" s="9" t="s">
        <v>44</v>
      </c>
      <c r="E211" s="13">
        <f>7967.05+2485.1</f>
        <v>10452.15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219</v>
      </c>
      <c r="B212" s="9" t="s">
        <v>109</v>
      </c>
      <c r="C212" s="9" t="s">
        <v>69</v>
      </c>
      <c r="D212" s="9" t="s">
        <v>27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.75">
      <c r="A213" s="28" t="s">
        <v>220</v>
      </c>
      <c r="B213" s="9" t="s">
        <v>66</v>
      </c>
      <c r="C213" s="9" t="s">
        <v>69</v>
      </c>
      <c r="D213" s="9" t="s">
        <v>12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221</v>
      </c>
      <c r="B214" s="9" t="s">
        <v>110</v>
      </c>
      <c r="C214" s="9" t="s">
        <v>75</v>
      </c>
      <c r="D214" s="31">
        <f>E211/E2</f>
        <v>2.434129017233349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222</v>
      </c>
      <c r="B215" s="9" t="s">
        <v>108</v>
      </c>
      <c r="C215" s="9" t="s">
        <v>69</v>
      </c>
      <c r="D215" s="9" t="s">
        <v>45</v>
      </c>
      <c r="E215" s="13">
        <v>407.21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223</v>
      </c>
      <c r="B216" s="9" t="s">
        <v>109</v>
      </c>
      <c r="C216" s="9" t="s">
        <v>69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224</v>
      </c>
      <c r="B217" s="9" t="s">
        <v>66</v>
      </c>
      <c r="C217" s="9" t="s">
        <v>69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225</v>
      </c>
      <c r="B218" s="9" t="s">
        <v>110</v>
      </c>
      <c r="C218" s="9" t="s">
        <v>75</v>
      </c>
      <c r="D218" s="31">
        <f>E215/E2</f>
        <v>0.09483232417326502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226</v>
      </c>
      <c r="B219" s="9" t="s">
        <v>108</v>
      </c>
      <c r="C219" s="9" t="s">
        <v>69</v>
      </c>
      <c r="D219" s="9" t="s">
        <v>46</v>
      </c>
      <c r="E219" s="13">
        <f>107.54+6421.63+215.55</f>
        <v>6744.72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227</v>
      </c>
      <c r="B220" s="9" t="s">
        <v>109</v>
      </c>
      <c r="C220" s="9" t="s">
        <v>69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228</v>
      </c>
      <c r="B221" s="9" t="s">
        <v>66</v>
      </c>
      <c r="C221" s="9" t="s">
        <v>69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229</v>
      </c>
      <c r="B222" s="9" t="s">
        <v>110</v>
      </c>
      <c r="C222" s="9" t="s">
        <v>75</v>
      </c>
      <c r="D222" s="31">
        <f>E219/E2</f>
        <v>1.5707312529110387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230</v>
      </c>
      <c r="B223" s="9" t="s">
        <v>108</v>
      </c>
      <c r="C223" s="9" t="s">
        <v>69</v>
      </c>
      <c r="D223" s="9" t="s">
        <v>317</v>
      </c>
      <c r="E223" s="13">
        <f>96.48+2463.48+1723.65+523.56+973.91+6271.11</f>
        <v>12052.189999999999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231</v>
      </c>
      <c r="B224" s="9" t="s">
        <v>109</v>
      </c>
      <c r="C224" s="9" t="s">
        <v>69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233</v>
      </c>
      <c r="B225" s="9" t="s">
        <v>66</v>
      </c>
      <c r="C225" s="9" t="s">
        <v>69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234</v>
      </c>
      <c r="B226" s="9" t="s">
        <v>110</v>
      </c>
      <c r="C226" s="9" t="s">
        <v>75</v>
      </c>
      <c r="D226" s="31">
        <f>E223/E2</f>
        <v>2.8067512808570094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/>
      <c r="B227" s="9" t="s">
        <v>108</v>
      </c>
      <c r="C227" s="9" t="s">
        <v>69</v>
      </c>
      <c r="D227" s="31" t="s">
        <v>377</v>
      </c>
      <c r="E227" s="13">
        <f>5249.78+322.22+1857.97+973.91</f>
        <v>8403.880000000001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/>
      <c r="B228" s="9" t="s">
        <v>109</v>
      </c>
      <c r="C228" s="9" t="s">
        <v>69</v>
      </c>
      <c r="D228" s="31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/>
      <c r="B229" s="9" t="s">
        <v>66</v>
      </c>
      <c r="C229" s="9" t="s">
        <v>69</v>
      </c>
      <c r="D229" s="31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/>
      <c r="B230" s="9" t="s">
        <v>110</v>
      </c>
      <c r="C230" s="9" t="s">
        <v>75</v>
      </c>
      <c r="D230" s="31">
        <f>E227/E2</f>
        <v>1.9571215649743832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235</v>
      </c>
      <c r="B231" s="9" t="s">
        <v>108</v>
      </c>
      <c r="C231" s="9" t="s">
        <v>69</v>
      </c>
      <c r="D231" s="9" t="s">
        <v>47</v>
      </c>
      <c r="E231" s="13">
        <f>119.64+847.32+1630.32</f>
        <v>2597.2799999999997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232</v>
      </c>
      <c r="B232" s="9" t="s">
        <v>109</v>
      </c>
      <c r="C232" s="9" t="s">
        <v>69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236</v>
      </c>
      <c r="B233" s="9" t="s">
        <v>66</v>
      </c>
      <c r="C233" s="9" t="s">
        <v>69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237</v>
      </c>
      <c r="B234" s="9" t="s">
        <v>110</v>
      </c>
      <c r="C234" s="9" t="s">
        <v>75</v>
      </c>
      <c r="D234" s="31">
        <f>E231/E2</f>
        <v>0.6048625989753144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238</v>
      </c>
      <c r="B235" s="9" t="s">
        <v>108</v>
      </c>
      <c r="C235" s="9" t="s">
        <v>69</v>
      </c>
      <c r="D235" s="9" t="s">
        <v>48</v>
      </c>
      <c r="E235" s="13">
        <v>409.68</v>
      </c>
      <c r="F235" s="13" t="s">
        <v>327</v>
      </c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239</v>
      </c>
      <c r="B236" s="9" t="s">
        <v>109</v>
      </c>
      <c r="C236" s="9" t="s">
        <v>69</v>
      </c>
      <c r="D236" s="9" t="s">
        <v>27</v>
      </c>
      <c r="E236" s="13"/>
      <c r="F236" s="13" t="s">
        <v>12</v>
      </c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240</v>
      </c>
      <c r="B237" s="9" t="s">
        <v>66</v>
      </c>
      <c r="C237" s="9" t="s">
        <v>69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241</v>
      </c>
      <c r="B238" s="9" t="s">
        <v>110</v>
      </c>
      <c r="C238" s="9" t="s">
        <v>75</v>
      </c>
      <c r="D238" s="31">
        <f>E235/E2</f>
        <v>0.09540754541220307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242</v>
      </c>
      <c r="B239" s="9" t="s">
        <v>108</v>
      </c>
      <c r="C239" s="9" t="s">
        <v>69</v>
      </c>
      <c r="D239" s="9" t="s">
        <v>49</v>
      </c>
      <c r="E239" s="13">
        <f>13405.86+4205.11+3197.87+1039</f>
        <v>21847.84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243</v>
      </c>
      <c r="B240" s="9" t="s">
        <v>109</v>
      </c>
      <c r="C240" s="9" t="s">
        <v>69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244</v>
      </c>
      <c r="B241" s="9" t="s">
        <v>66</v>
      </c>
      <c r="C241" s="9" t="s">
        <v>69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245</v>
      </c>
      <c r="B242" s="9" t="s">
        <v>110</v>
      </c>
      <c r="C242" s="9" t="s">
        <v>75</v>
      </c>
      <c r="D242" s="31">
        <f>E239/E2</f>
        <v>5.087992547741034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/>
      <c r="B243" s="9" t="s">
        <v>108</v>
      </c>
      <c r="C243" s="9" t="s">
        <v>69</v>
      </c>
      <c r="D243" s="31" t="s">
        <v>376</v>
      </c>
      <c r="E243" s="13">
        <v>4792.23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/>
      <c r="B244" s="9" t="s">
        <v>109</v>
      </c>
      <c r="C244" s="9" t="s">
        <v>69</v>
      </c>
      <c r="D244" s="31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/>
      <c r="B245" s="9" t="s">
        <v>66</v>
      </c>
      <c r="C245" s="9" t="s">
        <v>69</v>
      </c>
      <c r="D245" s="31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/>
      <c r="B246" s="9" t="s">
        <v>110</v>
      </c>
      <c r="C246" s="9" t="s">
        <v>75</v>
      </c>
      <c r="D246" s="31">
        <f>E243/E2</f>
        <v>1.1160293432696786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47.25">
      <c r="A247" s="24" t="s">
        <v>280</v>
      </c>
      <c r="B247" s="25" t="s">
        <v>106</v>
      </c>
      <c r="C247" s="25" t="s">
        <v>69</v>
      </c>
      <c r="D247" s="25" t="s">
        <v>50</v>
      </c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8.75">
      <c r="A248" s="28" t="s">
        <v>246</v>
      </c>
      <c r="B248" s="9" t="s">
        <v>107</v>
      </c>
      <c r="C248" s="9" t="s">
        <v>75</v>
      </c>
      <c r="D248" s="9">
        <f>E249+E253+E257+E261+E265+E269+E273+E277+E281+E285</f>
        <v>7210.0199999999995</v>
      </c>
      <c r="E248" s="13"/>
      <c r="F248" s="35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31.5">
      <c r="A249" s="28" t="s">
        <v>247</v>
      </c>
      <c r="B249" s="9" t="s">
        <v>108</v>
      </c>
      <c r="C249" s="9" t="s">
        <v>69</v>
      </c>
      <c r="D249" s="9" t="s">
        <v>51</v>
      </c>
      <c r="E249" s="13">
        <v>0</v>
      </c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276</v>
      </c>
      <c r="B250" s="9" t="s">
        <v>109</v>
      </c>
      <c r="C250" s="9" t="s">
        <v>69</v>
      </c>
      <c r="D250" s="9" t="s">
        <v>27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15.75">
      <c r="A251" s="28" t="s">
        <v>248</v>
      </c>
      <c r="B251" s="9" t="s">
        <v>66</v>
      </c>
      <c r="C251" s="9" t="s">
        <v>69</v>
      </c>
      <c r="D251" s="9" t="s">
        <v>12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249</v>
      </c>
      <c r="B252" s="9" t="s">
        <v>110</v>
      </c>
      <c r="C252" s="9" t="s">
        <v>75</v>
      </c>
      <c r="D252" s="9">
        <v>0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31.5">
      <c r="A253" s="28" t="s">
        <v>250</v>
      </c>
      <c r="B253" s="9" t="s">
        <v>108</v>
      </c>
      <c r="C253" s="9" t="s">
        <v>69</v>
      </c>
      <c r="D253" s="9" t="s">
        <v>53</v>
      </c>
      <c r="E253" s="13">
        <v>0</v>
      </c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251</v>
      </c>
      <c r="B254" s="9" t="s">
        <v>109</v>
      </c>
      <c r="C254" s="9" t="s">
        <v>69</v>
      </c>
      <c r="D254" s="9" t="s">
        <v>27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 t="s">
        <v>252</v>
      </c>
      <c r="B255" s="9" t="s">
        <v>66</v>
      </c>
      <c r="C255" s="9" t="s">
        <v>69</v>
      </c>
      <c r="D255" s="9" t="s">
        <v>12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22" s="14" customFormat="1" ht="15.75">
      <c r="A256" s="28" t="s">
        <v>253</v>
      </c>
      <c r="B256" s="9" t="s">
        <v>110</v>
      </c>
      <c r="C256" s="9" t="s">
        <v>75</v>
      </c>
      <c r="D256" s="31">
        <f>E253/E2</f>
        <v>0</v>
      </c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 spans="1:22" s="14" customFormat="1" ht="31.5">
      <c r="A257" s="28" t="s">
        <v>254</v>
      </c>
      <c r="B257" s="9" t="s">
        <v>108</v>
      </c>
      <c r="C257" s="9" t="s">
        <v>69</v>
      </c>
      <c r="D257" s="9" t="s">
        <v>52</v>
      </c>
      <c r="E257" s="13">
        <v>3690.7</v>
      </c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 spans="1:22" s="14" customFormat="1" ht="15.75">
      <c r="A258" s="28" t="s">
        <v>255</v>
      </c>
      <c r="B258" s="9" t="s">
        <v>109</v>
      </c>
      <c r="C258" s="9" t="s">
        <v>69</v>
      </c>
      <c r="D258" s="9" t="s">
        <v>27</v>
      </c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 spans="1:22" s="14" customFormat="1" ht="15.75">
      <c r="A259" s="28" t="s">
        <v>256</v>
      </c>
      <c r="B259" s="9" t="s">
        <v>66</v>
      </c>
      <c r="C259" s="9" t="s">
        <v>69</v>
      </c>
      <c r="D259" s="9" t="s">
        <v>12</v>
      </c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 spans="1:22" s="14" customFormat="1" ht="15.75">
      <c r="A260" s="28" t="s">
        <v>257</v>
      </c>
      <c r="B260" s="9" t="s">
        <v>110</v>
      </c>
      <c r="C260" s="9" t="s">
        <v>75</v>
      </c>
      <c r="D260" s="31">
        <f>E257/E2</f>
        <v>0.8595016301816488</v>
      </c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 spans="1:22" s="14" customFormat="1" ht="31.5">
      <c r="A261" s="28" t="s">
        <v>258</v>
      </c>
      <c r="B261" s="9" t="s">
        <v>108</v>
      </c>
      <c r="C261" s="9" t="s">
        <v>69</v>
      </c>
      <c r="D261" s="9" t="s">
        <v>281</v>
      </c>
      <c r="E261" s="13">
        <v>0</v>
      </c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 spans="1:22" s="14" customFormat="1" ht="15.75">
      <c r="A262" s="28" t="s">
        <v>259</v>
      </c>
      <c r="B262" s="9" t="s">
        <v>109</v>
      </c>
      <c r="C262" s="9" t="s">
        <v>69</v>
      </c>
      <c r="D262" s="9" t="s">
        <v>27</v>
      </c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 spans="1:22" s="14" customFormat="1" ht="15.75">
      <c r="A263" s="28" t="s">
        <v>260</v>
      </c>
      <c r="B263" s="9" t="s">
        <v>66</v>
      </c>
      <c r="C263" s="9" t="s">
        <v>69</v>
      </c>
      <c r="D263" s="9" t="s">
        <v>12</v>
      </c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 spans="1:22" s="14" customFormat="1" ht="15.75">
      <c r="A264" s="28" t="s">
        <v>261</v>
      </c>
      <c r="B264" s="9" t="s">
        <v>110</v>
      </c>
      <c r="C264" s="9" t="s">
        <v>75</v>
      </c>
      <c r="D264" s="9">
        <v>0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</row>
    <row r="265" spans="1:22" s="14" customFormat="1" ht="31.5">
      <c r="A265" s="28" t="s">
        <v>262</v>
      </c>
      <c r="B265" s="9" t="s">
        <v>108</v>
      </c>
      <c r="C265" s="9" t="s">
        <v>69</v>
      </c>
      <c r="D265" s="9" t="s">
        <v>333</v>
      </c>
      <c r="E265" s="13">
        <v>0</v>
      </c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spans="1:22" s="14" customFormat="1" ht="15.75">
      <c r="A266" s="28" t="s">
        <v>263</v>
      </c>
      <c r="B266" s="9" t="s">
        <v>109</v>
      </c>
      <c r="C266" s="9" t="s">
        <v>69</v>
      </c>
      <c r="D266" s="9" t="s">
        <v>27</v>
      </c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 spans="1:22" s="14" customFormat="1" ht="15.75">
      <c r="A267" s="28" t="s">
        <v>264</v>
      </c>
      <c r="B267" s="9" t="s">
        <v>66</v>
      </c>
      <c r="C267" s="9" t="s">
        <v>69</v>
      </c>
      <c r="D267" s="9" t="s">
        <v>12</v>
      </c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 spans="1:22" s="14" customFormat="1" ht="15.75">
      <c r="A268" s="28" t="s">
        <v>265</v>
      </c>
      <c r="B268" s="9" t="s">
        <v>110</v>
      </c>
      <c r="C268" s="9" t="s">
        <v>75</v>
      </c>
      <c r="D268" s="31">
        <f>E265/E2</f>
        <v>0</v>
      </c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 spans="1:22" s="14" customFormat="1" ht="31.5">
      <c r="A269" s="28" t="s">
        <v>266</v>
      </c>
      <c r="B269" s="9" t="s">
        <v>108</v>
      </c>
      <c r="C269" s="9" t="s">
        <v>69</v>
      </c>
      <c r="D269" s="9" t="s">
        <v>1</v>
      </c>
      <c r="E269" s="13">
        <v>0</v>
      </c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 spans="1:22" s="14" customFormat="1" ht="15.75">
      <c r="A270" s="28" t="s">
        <v>267</v>
      </c>
      <c r="B270" s="9" t="s">
        <v>109</v>
      </c>
      <c r="C270" s="9" t="s">
        <v>69</v>
      </c>
      <c r="D270" s="9" t="s">
        <v>27</v>
      </c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 spans="1:22" s="14" customFormat="1" ht="15.75">
      <c r="A271" s="28" t="s">
        <v>268</v>
      </c>
      <c r="B271" s="9" t="s">
        <v>66</v>
      </c>
      <c r="C271" s="9" t="s">
        <v>69</v>
      </c>
      <c r="D271" s="9" t="s">
        <v>12</v>
      </c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spans="1:22" s="14" customFormat="1" ht="15.75">
      <c r="A272" s="28" t="s">
        <v>269</v>
      </c>
      <c r="B272" s="9" t="s">
        <v>110</v>
      </c>
      <c r="C272" s="9" t="s">
        <v>75</v>
      </c>
      <c r="D272" s="31">
        <f>E269/E2</f>
        <v>0</v>
      </c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spans="1:22" s="14" customFormat="1" ht="31.5">
      <c r="A273" s="28" t="s">
        <v>270</v>
      </c>
      <c r="B273" s="9" t="s">
        <v>108</v>
      </c>
      <c r="C273" s="9" t="s">
        <v>69</v>
      </c>
      <c r="D273" s="9" t="s">
        <v>0</v>
      </c>
      <c r="E273" s="13">
        <f>545.16+317.18+2656.98</f>
        <v>3519.3199999999997</v>
      </c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spans="1:22" s="14" customFormat="1" ht="15.75">
      <c r="A274" s="28" t="s">
        <v>271</v>
      </c>
      <c r="B274" s="9" t="s">
        <v>109</v>
      </c>
      <c r="C274" s="9" t="s">
        <v>69</v>
      </c>
      <c r="D274" s="9" t="s">
        <v>27</v>
      </c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spans="1:22" s="14" customFormat="1" ht="15.75">
      <c r="A275" s="28" t="s">
        <v>272</v>
      </c>
      <c r="B275" s="9" t="s">
        <v>66</v>
      </c>
      <c r="C275" s="9" t="s">
        <v>69</v>
      </c>
      <c r="D275" s="9" t="s">
        <v>12</v>
      </c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spans="1:22" s="14" customFormat="1" ht="15.75">
      <c r="A276" s="28" t="s">
        <v>273</v>
      </c>
      <c r="B276" s="9" t="s">
        <v>110</v>
      </c>
      <c r="C276" s="9" t="s">
        <v>75</v>
      </c>
      <c r="D276" s="31">
        <f>E273/E2</f>
        <v>0.81959012575687</v>
      </c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s="14" customFormat="1" ht="31.5">
      <c r="A277" s="28" t="s">
        <v>275</v>
      </c>
      <c r="B277" s="9" t="s">
        <v>108</v>
      </c>
      <c r="C277" s="9" t="s">
        <v>69</v>
      </c>
      <c r="D277" s="9" t="s">
        <v>54</v>
      </c>
      <c r="E277" s="13">
        <v>0</v>
      </c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spans="1:22" s="14" customFormat="1" ht="15.75">
      <c r="A278" s="28" t="s">
        <v>277</v>
      </c>
      <c r="B278" s="9" t="s">
        <v>109</v>
      </c>
      <c r="C278" s="9" t="s">
        <v>69</v>
      </c>
      <c r="D278" s="9" t="s">
        <v>27</v>
      </c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spans="1:22" s="14" customFormat="1" ht="15.75">
      <c r="A279" s="28" t="s">
        <v>278</v>
      </c>
      <c r="B279" s="9" t="s">
        <v>66</v>
      </c>
      <c r="C279" s="9" t="s">
        <v>69</v>
      </c>
      <c r="D279" s="9" t="s">
        <v>12</v>
      </c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 spans="1:22" s="14" customFormat="1" ht="15.75">
      <c r="A280" s="28" t="s">
        <v>279</v>
      </c>
      <c r="B280" s="9" t="s">
        <v>110</v>
      </c>
      <c r="C280" s="9" t="s">
        <v>75</v>
      </c>
      <c r="D280" s="31">
        <f>E277/E2</f>
        <v>0</v>
      </c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 spans="1:22" s="14" customFormat="1" ht="31.5">
      <c r="A281" s="28" t="s">
        <v>282</v>
      </c>
      <c r="B281" s="9" t="s">
        <v>108</v>
      </c>
      <c r="C281" s="9" t="s">
        <v>69</v>
      </c>
      <c r="D281" s="9" t="s">
        <v>55</v>
      </c>
      <c r="E281" s="13">
        <v>0</v>
      </c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 spans="1:22" s="14" customFormat="1" ht="15.75">
      <c r="A282" s="28" t="s">
        <v>283</v>
      </c>
      <c r="B282" s="9" t="s">
        <v>109</v>
      </c>
      <c r="C282" s="9" t="s">
        <v>69</v>
      </c>
      <c r="D282" s="9" t="s">
        <v>27</v>
      </c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 spans="1:22" s="14" customFormat="1" ht="15.75">
      <c r="A283" s="28" t="s">
        <v>284</v>
      </c>
      <c r="B283" s="9" t="s">
        <v>66</v>
      </c>
      <c r="C283" s="9" t="s">
        <v>69</v>
      </c>
      <c r="D283" s="9" t="s">
        <v>12</v>
      </c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 spans="1:22" s="14" customFormat="1" ht="15.75">
      <c r="A284" s="28" t="s">
        <v>285</v>
      </c>
      <c r="B284" s="9" t="s">
        <v>110</v>
      </c>
      <c r="C284" s="9" t="s">
        <v>75</v>
      </c>
      <c r="D284" s="31">
        <f>E281/E2</f>
        <v>0</v>
      </c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 spans="1:22" s="14" customFormat="1" ht="31.5">
      <c r="A285" s="28" t="s">
        <v>369</v>
      </c>
      <c r="B285" s="9" t="s">
        <v>108</v>
      </c>
      <c r="C285" s="9" t="s">
        <v>69</v>
      </c>
      <c r="D285" s="9" t="s">
        <v>56</v>
      </c>
      <c r="E285" s="13">
        <v>0</v>
      </c>
      <c r="F285" s="13" t="s">
        <v>328</v>
      </c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 spans="1:22" s="14" customFormat="1" ht="15.75">
      <c r="A286" s="28" t="s">
        <v>370</v>
      </c>
      <c r="B286" s="9" t="s">
        <v>109</v>
      </c>
      <c r="C286" s="9" t="s">
        <v>69</v>
      </c>
      <c r="D286" s="9" t="s">
        <v>27</v>
      </c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 spans="1:22" s="14" customFormat="1" ht="15.75">
      <c r="A287" s="28" t="s">
        <v>371</v>
      </c>
      <c r="B287" s="9" t="s">
        <v>66</v>
      </c>
      <c r="C287" s="9" t="s">
        <v>69</v>
      </c>
      <c r="D287" s="9" t="s">
        <v>318</v>
      </c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 spans="1:22" s="14" customFormat="1" ht="15.75">
      <c r="A288" s="28" t="s">
        <v>372</v>
      </c>
      <c r="B288" s="9" t="s">
        <v>110</v>
      </c>
      <c r="C288" s="9" t="s">
        <v>75</v>
      </c>
      <c r="D288" s="31">
        <f>E285/E2</f>
        <v>0</v>
      </c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 spans="1:22" s="14" customFormat="1" ht="15.75">
      <c r="A289" s="28"/>
      <c r="B289" s="25" t="s">
        <v>274</v>
      </c>
      <c r="C289" s="9" t="s">
        <v>75</v>
      </c>
      <c r="D289" s="36">
        <f>SUM(D124,D28,D34,D60,D66,D88,D106,D112,D118,D134,D144,D202,D248)</f>
        <v>660764.9600000002</v>
      </c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 spans="1:4" ht="15.75">
      <c r="A290" s="38" t="s">
        <v>286</v>
      </c>
      <c r="B290" s="38"/>
      <c r="C290" s="38"/>
      <c r="D290" s="38"/>
    </row>
    <row r="291" spans="1:4" ht="15.75">
      <c r="A291" s="7" t="s">
        <v>287</v>
      </c>
      <c r="B291" s="8" t="s">
        <v>288</v>
      </c>
      <c r="C291" s="8" t="s">
        <v>289</v>
      </c>
      <c r="D291" s="8">
        <v>2</v>
      </c>
    </row>
    <row r="292" spans="1:4" ht="15.75">
      <c r="A292" s="7" t="s">
        <v>290</v>
      </c>
      <c r="B292" s="8" t="s">
        <v>291</v>
      </c>
      <c r="C292" s="8" t="s">
        <v>289</v>
      </c>
      <c r="D292" s="8">
        <v>2</v>
      </c>
    </row>
    <row r="293" spans="1:4" ht="31.5">
      <c r="A293" s="7" t="s">
        <v>292</v>
      </c>
      <c r="B293" s="8" t="s">
        <v>293</v>
      </c>
      <c r="C293" s="8" t="s">
        <v>289</v>
      </c>
      <c r="D293" s="8">
        <v>0</v>
      </c>
    </row>
    <row r="294" spans="1:4" ht="15.75">
      <c r="A294" s="7" t="s">
        <v>294</v>
      </c>
      <c r="B294" s="8" t="s">
        <v>295</v>
      </c>
      <c r="C294" s="8" t="s">
        <v>75</v>
      </c>
      <c r="D294" s="8">
        <v>-19139.63</v>
      </c>
    </row>
    <row r="295" spans="1:4" ht="15.75">
      <c r="A295" s="38" t="s">
        <v>296</v>
      </c>
      <c r="B295" s="38"/>
      <c r="C295" s="38"/>
      <c r="D295" s="38"/>
    </row>
    <row r="296" spans="1:4" ht="15.75">
      <c r="A296" s="7" t="s">
        <v>297</v>
      </c>
      <c r="B296" s="8" t="s">
        <v>74</v>
      </c>
      <c r="C296" s="8" t="s">
        <v>75</v>
      </c>
      <c r="D296" s="8">
        <v>0</v>
      </c>
    </row>
    <row r="297" spans="1:4" ht="31.5">
      <c r="A297" s="7" t="s">
        <v>298</v>
      </c>
      <c r="B297" s="8" t="s">
        <v>76</v>
      </c>
      <c r="C297" s="8" t="s">
        <v>75</v>
      </c>
      <c r="D297" s="8">
        <v>0</v>
      </c>
    </row>
    <row r="298" spans="1:4" ht="15.75">
      <c r="A298" s="7" t="s">
        <v>299</v>
      </c>
      <c r="B298" s="8" t="s">
        <v>78</v>
      </c>
      <c r="C298" s="8" t="s">
        <v>75</v>
      </c>
      <c r="D298" s="8">
        <v>0</v>
      </c>
    </row>
    <row r="299" spans="1:4" ht="15.75">
      <c r="A299" s="7" t="s">
        <v>300</v>
      </c>
      <c r="B299" s="8" t="s">
        <v>101</v>
      </c>
      <c r="C299" s="8" t="s">
        <v>75</v>
      </c>
      <c r="D299" s="8">
        <v>0</v>
      </c>
    </row>
    <row r="300" spans="1:4" ht="31.5">
      <c r="A300" s="7" t="s">
        <v>301</v>
      </c>
      <c r="B300" s="8" t="s">
        <v>302</v>
      </c>
      <c r="C300" s="8" t="s">
        <v>75</v>
      </c>
      <c r="D300" s="8">
        <v>0</v>
      </c>
    </row>
    <row r="301" spans="1:4" ht="15.75">
      <c r="A301" s="7" t="s">
        <v>303</v>
      </c>
      <c r="B301" s="8" t="s">
        <v>103</v>
      </c>
      <c r="C301" s="8" t="s">
        <v>75</v>
      </c>
      <c r="D301" s="8">
        <v>0</v>
      </c>
    </row>
    <row r="302" spans="1:4" ht="15.75">
      <c r="A302" s="38" t="s">
        <v>304</v>
      </c>
      <c r="B302" s="38"/>
      <c r="C302" s="38"/>
      <c r="D302" s="38"/>
    </row>
    <row r="303" spans="1:4" ht="15.75">
      <c r="A303" s="7" t="s">
        <v>305</v>
      </c>
      <c r="B303" s="8" t="s">
        <v>288</v>
      </c>
      <c r="C303" s="8" t="s">
        <v>289</v>
      </c>
      <c r="D303" s="8">
        <v>0</v>
      </c>
    </row>
    <row r="304" spans="1:4" ht="15.75">
      <c r="A304" s="7" t="s">
        <v>306</v>
      </c>
      <c r="B304" s="8" t="s">
        <v>291</v>
      </c>
      <c r="C304" s="8" t="s">
        <v>289</v>
      </c>
      <c r="D304" s="8">
        <v>0</v>
      </c>
    </row>
    <row r="305" spans="1:4" ht="15.75">
      <c r="A305" s="7" t="s">
        <v>307</v>
      </c>
      <c r="B305" s="8" t="s">
        <v>308</v>
      </c>
      <c r="C305" s="8" t="s">
        <v>289</v>
      </c>
      <c r="D305" s="8">
        <v>0</v>
      </c>
    </row>
    <row r="306" spans="1:4" ht="15.75">
      <c r="A306" s="7" t="s">
        <v>309</v>
      </c>
      <c r="B306" s="8" t="s">
        <v>295</v>
      </c>
      <c r="C306" s="8" t="s">
        <v>75</v>
      </c>
      <c r="D306" s="8">
        <v>0</v>
      </c>
    </row>
    <row r="307" spans="1:4" ht="15.75">
      <c r="A307" s="38" t="s">
        <v>310</v>
      </c>
      <c r="B307" s="38"/>
      <c r="C307" s="38"/>
      <c r="D307" s="38"/>
    </row>
    <row r="308" spans="1:4" ht="15.75">
      <c r="A308" s="7" t="s">
        <v>311</v>
      </c>
      <c r="B308" s="8" t="s">
        <v>312</v>
      </c>
      <c r="C308" s="8" t="s">
        <v>289</v>
      </c>
      <c r="D308" s="8">
        <v>0</v>
      </c>
    </row>
    <row r="309" spans="1:4" ht="15.75">
      <c r="A309" s="7" t="s">
        <v>313</v>
      </c>
      <c r="B309" s="8" t="s">
        <v>314</v>
      </c>
      <c r="C309" s="8" t="s">
        <v>289</v>
      </c>
      <c r="D309" s="8">
        <v>0</v>
      </c>
    </row>
    <row r="310" spans="1:4" ht="31.5">
      <c r="A310" s="7" t="s">
        <v>315</v>
      </c>
      <c r="B310" s="8" t="s">
        <v>316</v>
      </c>
      <c r="C310" s="8" t="s">
        <v>75</v>
      </c>
      <c r="D310" s="8">
        <v>0</v>
      </c>
    </row>
  </sheetData>
  <sheetProtection/>
  <mergeCells count="8">
    <mergeCell ref="F135:F136"/>
    <mergeCell ref="A307:D307"/>
    <mergeCell ref="A2:D2"/>
    <mergeCell ref="A26:D26"/>
    <mergeCell ref="A8:D8"/>
    <mergeCell ref="A290:D290"/>
    <mergeCell ref="A295:D295"/>
    <mergeCell ref="A302:D30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2017-04-06T07:15:07Z</dcterms:modified>
  <cp:category/>
  <cp:version/>
  <cp:contentType/>
  <cp:contentStatus/>
</cp:coreProperties>
</file>